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8"/>
  </bookViews>
  <sheets>
    <sheet name="JANUARI" sheetId="16" r:id="rId1"/>
    <sheet name="FEBRUARI" sheetId="15" r:id="rId2"/>
    <sheet name="MARET" sheetId="14" r:id="rId3"/>
    <sheet name="APRIL" sheetId="13" r:id="rId4"/>
    <sheet name="MEI " sheetId="5" r:id="rId5"/>
    <sheet name="JUN" sheetId="6" r:id="rId6"/>
    <sheet name="JUL" sheetId="7" r:id="rId7"/>
    <sheet name="AGS" sheetId="8" r:id="rId8"/>
    <sheet name="SEP" sheetId="9" r:id="rId9"/>
    <sheet name="OKT" sheetId="10" r:id="rId10"/>
    <sheet name="NOP" sheetId="11" r:id="rId11"/>
    <sheet name="DES" sheetId="12" r:id="rId12"/>
  </sheets>
  <definedNames>
    <definedName name="_xlnm.Print_Area" localSheetId="7">AGS!$A$1:$F$40</definedName>
    <definedName name="_xlnm.Print_Area" localSheetId="3">APRIL!$A$1:$H$31</definedName>
    <definedName name="_xlnm.Print_Area" localSheetId="11">DES!$A$1:$F$40</definedName>
    <definedName name="_xlnm.Print_Area" localSheetId="1">FEBRUARI!$A$1:$H$31</definedName>
    <definedName name="_xlnm.Print_Area" localSheetId="0">JANUARI!$A$1:$H$32</definedName>
    <definedName name="_xlnm.Print_Area" localSheetId="6">JUL!$A$1:$J$30</definedName>
    <definedName name="_xlnm.Print_Area" localSheetId="5">JUN!$A$1:$F$40</definedName>
    <definedName name="_xlnm.Print_Area" localSheetId="2">MARET!$A$1:$H$31</definedName>
    <definedName name="_xlnm.Print_Area" localSheetId="4">'MEI '!$A$1:$H$31</definedName>
    <definedName name="_xlnm.Print_Area" localSheetId="10">NOP!$A$1:$F$40</definedName>
    <definedName name="_xlnm.Print_Area" localSheetId="9">OKT!$A$1:$F$40</definedName>
    <definedName name="_xlnm.Print_Area" localSheetId="8">SEP!$A$1:$F$40</definedName>
    <definedName name="_xlnm.Print_Titles" localSheetId="7">AGS!$14:$14</definedName>
    <definedName name="_xlnm.Print_Titles" localSheetId="3">APRIL!$5:$5</definedName>
    <definedName name="_xlnm.Print_Titles" localSheetId="11">DES!$14:$14</definedName>
    <definedName name="_xlnm.Print_Titles" localSheetId="1">FEBRUARI!$5:$5</definedName>
    <definedName name="_xlnm.Print_Titles" localSheetId="0">JANUARI!$5:$5</definedName>
    <definedName name="_xlnm.Print_Titles" localSheetId="6">JUL!$14:$14</definedName>
    <definedName name="_xlnm.Print_Titles" localSheetId="5">JUN!$14:$14</definedName>
    <definedName name="_xlnm.Print_Titles" localSheetId="2">MARET!$5:$5</definedName>
    <definedName name="_xlnm.Print_Titles" localSheetId="4">'MEI '!$5:$5</definedName>
    <definedName name="_xlnm.Print_Titles" localSheetId="10">NOP!$14:$14</definedName>
    <definedName name="_xlnm.Print_Titles" localSheetId="9">OKT!$14:$14</definedName>
    <definedName name="_xlnm.Print_Titles" localSheetId="8">SEP!$14:$14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9"/>
  <c r="F9"/>
  <c r="F10"/>
  <c r="F11"/>
  <c r="F12"/>
  <c r="F13"/>
  <c r="F14"/>
  <c r="F15"/>
  <c r="F16"/>
  <c r="F17"/>
  <c r="F18"/>
  <c r="F8"/>
  <c r="G7" i="8"/>
  <c r="J18" i="14"/>
  <c r="G7" i="7" l="1"/>
  <c r="F9" i="6"/>
  <c r="F9" i="7" s="1"/>
  <c r="F9" i="8" s="1"/>
  <c r="F10" i="6"/>
  <c r="F10" i="7" s="1"/>
  <c r="F10" i="8" s="1"/>
  <c r="F11" i="6"/>
  <c r="F11" i="7" s="1"/>
  <c r="F11" i="8" s="1"/>
  <c r="F17" i="6"/>
  <c r="F17" i="7" s="1"/>
  <c r="F17" i="8" s="1"/>
  <c r="F18" i="6"/>
  <c r="F18" i="7" s="1"/>
  <c r="F18" i="8" s="1"/>
  <c r="F8" i="6"/>
  <c r="F8" i="7" s="1"/>
  <c r="F8" i="8" s="1"/>
  <c r="F9" i="5"/>
  <c r="F10"/>
  <c r="F11"/>
  <c r="F17"/>
  <c r="F18"/>
  <c r="F8"/>
  <c r="F9" i="13"/>
  <c r="F10"/>
  <c r="F11"/>
  <c r="F17"/>
  <c r="F18"/>
  <c r="F8"/>
  <c r="F9" i="14"/>
  <c r="F10"/>
  <c r="F11"/>
  <c r="F13"/>
  <c r="F13" i="13" s="1"/>
  <c r="F13" i="5" s="1"/>
  <c r="F13" i="6" s="1"/>
  <c r="F13" i="7" s="1"/>
  <c r="F13" i="8" s="1"/>
  <c r="F14" i="14"/>
  <c r="F14" i="13" s="1"/>
  <c r="F14" i="5" s="1"/>
  <c r="F14" i="6" s="1"/>
  <c r="F14" i="7" s="1"/>
  <c r="F14" i="8" s="1"/>
  <c r="F16" i="14"/>
  <c r="F16" i="13" s="1"/>
  <c r="F16" i="5" s="1"/>
  <c r="F16" i="6" s="1"/>
  <c r="F16" i="7" s="1"/>
  <c r="F16" i="8" s="1"/>
  <c r="F17" i="14"/>
  <c r="F18"/>
  <c r="F8"/>
  <c r="F9" i="15"/>
  <c r="F10"/>
  <c r="F11"/>
  <c r="F12"/>
  <c r="F12" i="14" s="1"/>
  <c r="F12" i="13" s="1"/>
  <c r="F12" i="5" s="1"/>
  <c r="F12" i="6" s="1"/>
  <c r="F12" i="7" s="1"/>
  <c r="F12" i="8" s="1"/>
  <c r="F13" i="15"/>
  <c r="F14"/>
  <c r="F15"/>
  <c r="F15" i="14" s="1"/>
  <c r="F15" i="13" s="1"/>
  <c r="F15" i="5" s="1"/>
  <c r="F15" i="6" s="1"/>
  <c r="F15" i="7" s="1"/>
  <c r="F15" i="8" s="1"/>
  <c r="F16" i="15"/>
  <c r="F17"/>
  <c r="F18"/>
  <c r="F8"/>
  <c r="G7" i="6" l="1"/>
  <c r="G7" i="5"/>
  <c r="G7" i="13"/>
  <c r="G7" i="14"/>
  <c r="G7" i="15"/>
  <c r="G7" i="16"/>
  <c r="C9" i="6"/>
  <c r="C9" i="7" s="1"/>
  <c r="C9" i="8" s="1"/>
  <c r="C9" i="9" s="1"/>
  <c r="C9" i="10" s="1"/>
  <c r="C9" i="11" s="1"/>
  <c r="C9" i="12" s="1"/>
  <c r="C10" i="6"/>
  <c r="C10" i="7" s="1"/>
  <c r="C10" i="8" s="1"/>
  <c r="C10" i="9" s="1"/>
  <c r="C10" i="10" s="1"/>
  <c r="C10" i="11" s="1"/>
  <c r="C10" i="12" s="1"/>
  <c r="C11" i="6"/>
  <c r="C11" i="7" s="1"/>
  <c r="C11" i="8" s="1"/>
  <c r="C11" i="9" s="1"/>
  <c r="C11" i="10" s="1"/>
  <c r="C11" i="11" s="1"/>
  <c r="C11" i="12" s="1"/>
  <c r="C12" i="6"/>
  <c r="C12" i="7" s="1"/>
  <c r="C12" i="8" s="1"/>
  <c r="C12" i="9" s="1"/>
  <c r="C12" i="10" s="1"/>
  <c r="C12" i="11" s="1"/>
  <c r="C12" i="12" s="1"/>
  <c r="C13" i="6"/>
  <c r="C13" i="7" s="1"/>
  <c r="C13" i="8" s="1"/>
  <c r="C13" i="9" s="1"/>
  <c r="C13" i="10" s="1"/>
  <c r="C13" i="11" s="1"/>
  <c r="C13" i="12" s="1"/>
  <c r="C14" i="6"/>
  <c r="C14" i="7" s="1"/>
  <c r="C14" i="8" s="1"/>
  <c r="C14" i="9" s="1"/>
  <c r="C14" i="10" s="1"/>
  <c r="C14" i="11" s="1"/>
  <c r="C14" i="12" s="1"/>
  <c r="C15" i="6"/>
  <c r="C15" i="7" s="1"/>
  <c r="C15" i="8" s="1"/>
  <c r="C15" i="9" s="1"/>
  <c r="C15" i="10" s="1"/>
  <c r="C15" i="11" s="1"/>
  <c r="C15" i="12" s="1"/>
  <c r="C16" i="6"/>
  <c r="C16" i="7" s="1"/>
  <c r="C16" i="8" s="1"/>
  <c r="C16" i="9" s="1"/>
  <c r="C16" i="10" s="1"/>
  <c r="C16" i="11" s="1"/>
  <c r="C16" i="12" s="1"/>
  <c r="C17" i="6"/>
  <c r="C17" i="7" s="1"/>
  <c r="C17" i="8" s="1"/>
  <c r="C17" i="9" s="1"/>
  <c r="C17" i="10" s="1"/>
  <c r="C17" i="11" s="1"/>
  <c r="C17" i="12" s="1"/>
  <c r="C18" i="6"/>
  <c r="C18" i="7" s="1"/>
  <c r="C18" i="8" s="1"/>
  <c r="C18" i="9" s="1"/>
  <c r="C18" i="10" s="1"/>
  <c r="C18" i="11" s="1"/>
  <c r="C18" i="12" s="1"/>
  <c r="C8" i="6"/>
  <c r="C8" i="7" s="1"/>
  <c r="C8" i="8" s="1"/>
  <c r="C8" i="9" s="1"/>
  <c r="C8" i="10" s="1"/>
  <c r="C8" i="11" s="1"/>
  <c r="C8" i="12" s="1"/>
  <c r="C9" i="5"/>
  <c r="C10"/>
  <c r="C11"/>
  <c r="C12"/>
  <c r="C13"/>
  <c r="C14"/>
  <c r="C15"/>
  <c r="C16"/>
  <c r="C17"/>
  <c r="C18"/>
  <c r="C8"/>
  <c r="C9" i="13"/>
  <c r="C10"/>
  <c r="C11"/>
  <c r="C12"/>
  <c r="C13"/>
  <c r="C14"/>
  <c r="C15"/>
  <c r="C16"/>
  <c r="C17"/>
  <c r="C18"/>
  <c r="C8"/>
  <c r="C9" i="14"/>
  <c r="C10"/>
  <c r="C11"/>
  <c r="C12"/>
  <c r="C13"/>
  <c r="C14"/>
  <c r="C15"/>
  <c r="C16"/>
  <c r="C17"/>
  <c r="C18"/>
  <c r="C8"/>
  <c r="C9" i="15"/>
  <c r="C10"/>
  <c r="C11"/>
  <c r="C12"/>
  <c r="C13"/>
  <c r="C14"/>
  <c r="C15"/>
  <c r="C16"/>
  <c r="C17"/>
  <c r="C18"/>
  <c r="C8"/>
  <c r="C8" i="16"/>
  <c r="J18" l="1"/>
  <c r="I18"/>
  <c r="H18"/>
  <c r="I17"/>
  <c r="H17"/>
  <c r="J17" s="1"/>
  <c r="E17"/>
  <c r="I16"/>
  <c r="J16"/>
  <c r="I15"/>
  <c r="I14"/>
  <c r="I13"/>
  <c r="J13"/>
  <c r="I12"/>
  <c r="I11"/>
  <c r="H11"/>
  <c r="J11" s="1"/>
  <c r="E11"/>
  <c r="I10"/>
  <c r="H10"/>
  <c r="J10" s="1"/>
  <c r="E10"/>
  <c r="I9"/>
  <c r="H9"/>
  <c r="E9"/>
  <c r="I8"/>
  <c r="H8"/>
  <c r="E8"/>
  <c r="F7"/>
  <c r="H7" s="1"/>
  <c r="D7"/>
  <c r="I7" s="1"/>
  <c r="C7"/>
  <c r="I18" i="15"/>
  <c r="H18"/>
  <c r="I17"/>
  <c r="H17"/>
  <c r="J17" s="1"/>
  <c r="E17"/>
  <c r="I16"/>
  <c r="I15"/>
  <c r="I14"/>
  <c r="I13"/>
  <c r="J13"/>
  <c r="I12"/>
  <c r="I11"/>
  <c r="H11"/>
  <c r="E11"/>
  <c r="I10"/>
  <c r="H10"/>
  <c r="E10"/>
  <c r="I9"/>
  <c r="H9"/>
  <c r="J9" s="1"/>
  <c r="E9"/>
  <c r="I8"/>
  <c r="H8"/>
  <c r="E8"/>
  <c r="F7"/>
  <c r="H7" s="1"/>
  <c r="D7"/>
  <c r="C7"/>
  <c r="I18" i="14"/>
  <c r="H18"/>
  <c r="I17"/>
  <c r="H17"/>
  <c r="E17"/>
  <c r="I16"/>
  <c r="J16"/>
  <c r="I15"/>
  <c r="I14"/>
  <c r="I13"/>
  <c r="I12"/>
  <c r="I11"/>
  <c r="H11"/>
  <c r="E11"/>
  <c r="I10"/>
  <c r="H10"/>
  <c r="E10"/>
  <c r="I9"/>
  <c r="H9"/>
  <c r="E9"/>
  <c r="I8"/>
  <c r="H8"/>
  <c r="E8"/>
  <c r="F7"/>
  <c r="H7" s="1"/>
  <c r="D7"/>
  <c r="I7" s="1"/>
  <c r="C7"/>
  <c r="I18" i="13"/>
  <c r="H18"/>
  <c r="I17"/>
  <c r="H17"/>
  <c r="E17"/>
  <c r="I16"/>
  <c r="J16"/>
  <c r="I15"/>
  <c r="J15"/>
  <c r="I14"/>
  <c r="I13"/>
  <c r="I12"/>
  <c r="I11"/>
  <c r="H11"/>
  <c r="J11" s="1"/>
  <c r="E11"/>
  <c r="I10"/>
  <c r="H10"/>
  <c r="E10"/>
  <c r="I9"/>
  <c r="H9"/>
  <c r="E9"/>
  <c r="I8"/>
  <c r="H8"/>
  <c r="E8"/>
  <c r="F7"/>
  <c r="H7" s="1"/>
  <c r="D7"/>
  <c r="E7" s="1"/>
  <c r="C7"/>
  <c r="J15" i="16" l="1"/>
  <c r="J14"/>
  <c r="J12" i="14"/>
  <c r="J14"/>
  <c r="J15"/>
  <c r="J17"/>
  <c r="J13"/>
  <c r="J11"/>
  <c r="J10"/>
  <c r="J9"/>
  <c r="J8"/>
  <c r="J9" i="16"/>
  <c r="J8"/>
  <c r="J13" i="13"/>
  <c r="J14"/>
  <c r="J18"/>
  <c r="J17"/>
  <c r="J12"/>
  <c r="J10"/>
  <c r="J9"/>
  <c r="J8"/>
  <c r="J7"/>
  <c r="E7" i="14"/>
  <c r="J7" s="1"/>
  <c r="J10" i="15"/>
  <c r="J14"/>
  <c r="J18"/>
  <c r="J11"/>
  <c r="J15"/>
  <c r="J12"/>
  <c r="J16"/>
  <c r="E7"/>
  <c r="J7" s="1"/>
  <c r="J8"/>
  <c r="E7" i="16"/>
  <c r="J7" s="1"/>
  <c r="I7" i="15"/>
  <c r="I7" i="13"/>
  <c r="I18" i="12"/>
  <c r="H18"/>
  <c r="E18"/>
  <c r="J18" s="1"/>
  <c r="I17"/>
  <c r="H17"/>
  <c r="E17"/>
  <c r="J17" s="1"/>
  <c r="I16"/>
  <c r="H16"/>
  <c r="E16"/>
  <c r="J16" s="1"/>
  <c r="I15"/>
  <c r="H15"/>
  <c r="E15"/>
  <c r="J15" s="1"/>
  <c r="I14"/>
  <c r="H14"/>
  <c r="E14"/>
  <c r="J14" s="1"/>
  <c r="I13"/>
  <c r="H13"/>
  <c r="E13"/>
  <c r="J13" s="1"/>
  <c r="I12"/>
  <c r="H12"/>
  <c r="E12"/>
  <c r="J12" s="1"/>
  <c r="I11"/>
  <c r="H11"/>
  <c r="E11"/>
  <c r="J11" s="1"/>
  <c r="I10"/>
  <c r="H10"/>
  <c r="E10"/>
  <c r="J10" s="1"/>
  <c r="I9"/>
  <c r="H9"/>
  <c r="E9"/>
  <c r="J9" s="1"/>
  <c r="I8"/>
  <c r="H8"/>
  <c r="E8"/>
  <c r="J8" s="1"/>
  <c r="F7"/>
  <c r="H7" s="1"/>
  <c r="D7"/>
  <c r="E7" s="1"/>
  <c r="C7"/>
  <c r="I18" i="11"/>
  <c r="H18"/>
  <c r="E18"/>
  <c r="J18" s="1"/>
  <c r="I17"/>
  <c r="H17"/>
  <c r="E17"/>
  <c r="J17" s="1"/>
  <c r="I16"/>
  <c r="H16"/>
  <c r="E16"/>
  <c r="J16" s="1"/>
  <c r="I15"/>
  <c r="H15"/>
  <c r="E15"/>
  <c r="J15" s="1"/>
  <c r="I14"/>
  <c r="H14"/>
  <c r="E14"/>
  <c r="J14" s="1"/>
  <c r="I13"/>
  <c r="H13"/>
  <c r="E13"/>
  <c r="J13" s="1"/>
  <c r="I12"/>
  <c r="H12"/>
  <c r="E12"/>
  <c r="J12" s="1"/>
  <c r="I11"/>
  <c r="H11"/>
  <c r="E11"/>
  <c r="J11" s="1"/>
  <c r="I10"/>
  <c r="H10"/>
  <c r="E10"/>
  <c r="J10" s="1"/>
  <c r="I9"/>
  <c r="H9"/>
  <c r="E9"/>
  <c r="J9" s="1"/>
  <c r="I8"/>
  <c r="H8"/>
  <c r="E8"/>
  <c r="J8" s="1"/>
  <c r="F7"/>
  <c r="H7" s="1"/>
  <c r="D7"/>
  <c r="E7" s="1"/>
  <c r="C7"/>
  <c r="I18" i="10"/>
  <c r="H18"/>
  <c r="E18"/>
  <c r="I17"/>
  <c r="H17"/>
  <c r="E17"/>
  <c r="I16"/>
  <c r="H16"/>
  <c r="E16"/>
  <c r="I15"/>
  <c r="H15"/>
  <c r="J15" s="1"/>
  <c r="E15"/>
  <c r="I14"/>
  <c r="H14"/>
  <c r="E14"/>
  <c r="I13"/>
  <c r="H13"/>
  <c r="E13"/>
  <c r="I12"/>
  <c r="H12"/>
  <c r="E12"/>
  <c r="I11"/>
  <c r="H11"/>
  <c r="J11" s="1"/>
  <c r="E11"/>
  <c r="I10"/>
  <c r="H10"/>
  <c r="E10"/>
  <c r="I9"/>
  <c r="H9"/>
  <c r="E9"/>
  <c r="I8"/>
  <c r="H8"/>
  <c r="E8"/>
  <c r="F7"/>
  <c r="H7" s="1"/>
  <c r="D7"/>
  <c r="C7"/>
  <c r="I18" i="9"/>
  <c r="H18"/>
  <c r="I17"/>
  <c r="H17"/>
  <c r="E17"/>
  <c r="I16"/>
  <c r="I15"/>
  <c r="J15"/>
  <c r="I14"/>
  <c r="I13"/>
  <c r="I12"/>
  <c r="I11"/>
  <c r="H11"/>
  <c r="E11"/>
  <c r="I10"/>
  <c r="H10"/>
  <c r="E10"/>
  <c r="I9"/>
  <c r="H9"/>
  <c r="E9"/>
  <c r="I8"/>
  <c r="H8"/>
  <c r="E8"/>
  <c r="F7"/>
  <c r="H7" s="1"/>
  <c r="D7"/>
  <c r="E7" s="1"/>
  <c r="C7"/>
  <c r="I18" i="8"/>
  <c r="H18"/>
  <c r="I17"/>
  <c r="H17"/>
  <c r="E17"/>
  <c r="I16"/>
  <c r="I15"/>
  <c r="J15"/>
  <c r="I14"/>
  <c r="I13"/>
  <c r="I12"/>
  <c r="I11"/>
  <c r="H11"/>
  <c r="E11"/>
  <c r="I10"/>
  <c r="H10"/>
  <c r="E10"/>
  <c r="I9"/>
  <c r="H9"/>
  <c r="E9"/>
  <c r="I8"/>
  <c r="H8"/>
  <c r="E8"/>
  <c r="F7"/>
  <c r="H7" s="1"/>
  <c r="D7"/>
  <c r="C7"/>
  <c r="I18" i="7"/>
  <c r="H18"/>
  <c r="J18" s="1"/>
  <c r="I17"/>
  <c r="H17"/>
  <c r="E17"/>
  <c r="I16"/>
  <c r="I15"/>
  <c r="J15"/>
  <c r="I14"/>
  <c r="J14"/>
  <c r="I13"/>
  <c r="I12"/>
  <c r="I11"/>
  <c r="H11"/>
  <c r="E11"/>
  <c r="I10"/>
  <c r="H10"/>
  <c r="J10" s="1"/>
  <c r="E10"/>
  <c r="I9"/>
  <c r="H9"/>
  <c r="E9"/>
  <c r="I8"/>
  <c r="H8"/>
  <c r="E8"/>
  <c r="F7"/>
  <c r="H7" s="1"/>
  <c r="D7"/>
  <c r="C7"/>
  <c r="I18" i="6"/>
  <c r="H18"/>
  <c r="I17"/>
  <c r="H17"/>
  <c r="E17"/>
  <c r="I16"/>
  <c r="I15"/>
  <c r="I14"/>
  <c r="I13"/>
  <c r="J13"/>
  <c r="I12"/>
  <c r="I11"/>
  <c r="H11"/>
  <c r="E11"/>
  <c r="I10"/>
  <c r="H10"/>
  <c r="E10"/>
  <c r="I9"/>
  <c r="H9"/>
  <c r="E9"/>
  <c r="I8"/>
  <c r="H8"/>
  <c r="E8"/>
  <c r="F7"/>
  <c r="H7" s="1"/>
  <c r="D7"/>
  <c r="I7" s="1"/>
  <c r="C7"/>
  <c r="I18" i="5"/>
  <c r="I17"/>
  <c r="I16"/>
  <c r="I15"/>
  <c r="I14"/>
  <c r="I13"/>
  <c r="I12"/>
  <c r="I11"/>
  <c r="I10"/>
  <c r="I9"/>
  <c r="I8"/>
  <c r="H18"/>
  <c r="H17"/>
  <c r="H11"/>
  <c r="H10"/>
  <c r="H9"/>
  <c r="H8"/>
  <c r="E17"/>
  <c r="J16"/>
  <c r="J15"/>
  <c r="J12"/>
  <c r="E11"/>
  <c r="J11" s="1"/>
  <c r="E10"/>
  <c r="J10" s="1"/>
  <c r="E9"/>
  <c r="E8"/>
  <c r="D7"/>
  <c r="I7" s="1"/>
  <c r="J8" i="9" l="1"/>
  <c r="J11" i="8"/>
  <c r="J13" i="9"/>
  <c r="J16" i="6"/>
  <c r="J15"/>
  <c r="J14" i="5"/>
  <c r="J14" i="6"/>
  <c r="J9" i="5"/>
  <c r="J13"/>
  <c r="J17"/>
  <c r="J8"/>
  <c r="J18" i="6"/>
  <c r="J17"/>
  <c r="J12"/>
  <c r="J11"/>
  <c r="J10"/>
  <c r="J9"/>
  <c r="J8"/>
  <c r="J18" i="5"/>
  <c r="J11" i="9"/>
  <c r="J17"/>
  <c r="J9"/>
  <c r="J7" i="12"/>
  <c r="J12" i="10"/>
  <c r="J16"/>
  <c r="J9"/>
  <c r="J13"/>
  <c r="J17"/>
  <c r="J10"/>
  <c r="J14"/>
  <c r="J18"/>
  <c r="J8"/>
  <c r="E7"/>
  <c r="J7" s="1"/>
  <c r="J12" i="9"/>
  <c r="J16"/>
  <c r="J10"/>
  <c r="J14"/>
  <c r="J18"/>
  <c r="J7"/>
  <c r="J12" i="8"/>
  <c r="J16"/>
  <c r="J9"/>
  <c r="J13"/>
  <c r="J17"/>
  <c r="J10"/>
  <c r="J14"/>
  <c r="J18"/>
  <c r="E7"/>
  <c r="J7" s="1"/>
  <c r="J8"/>
  <c r="J11" i="7"/>
  <c r="J12"/>
  <c r="J16"/>
  <c r="J9"/>
  <c r="J13"/>
  <c r="J17"/>
  <c r="E7"/>
  <c r="J7" s="1"/>
  <c r="J8"/>
  <c r="I7" i="12"/>
  <c r="J7" i="11"/>
  <c r="I7"/>
  <c r="I7" i="10"/>
  <c r="I7" i="9"/>
  <c r="I7" i="8"/>
  <c r="I7" i="7"/>
  <c r="E7" i="6"/>
  <c r="J7" s="1"/>
  <c r="F7" i="5"/>
  <c r="H7" s="1"/>
  <c r="C7"/>
  <c r="E7" s="1"/>
  <c r="J7" l="1"/>
</calcChain>
</file>

<file path=xl/sharedStrings.xml><?xml version="1.0" encoding="utf-8"?>
<sst xmlns="http://schemas.openxmlformats.org/spreadsheetml/2006/main" count="384" uniqueCount="74">
  <si>
    <t>SUMBER PENDAPATAN</t>
  </si>
  <si>
    <t>TAHUN  2018</t>
  </si>
  <si>
    <t>TAHUN 2019</t>
  </si>
  <si>
    <t>HASIL PAJAK DAERAH</t>
  </si>
  <si>
    <t>PAJAK HOTEL</t>
  </si>
  <si>
    <t>PAJAK RESTORAN</t>
  </si>
  <si>
    <t>PAJAK HIBURAN</t>
  </si>
  <si>
    <t>PAJAK REKLAME</t>
  </si>
  <si>
    <t>PAJAK PENERANGAN JALAN</t>
  </si>
  <si>
    <t>PAJAK MINERAL BUKAN LOGAM DAN BATUAN</t>
  </si>
  <si>
    <t>PAJAK AIR BAWAH TANAH (ABT)</t>
  </si>
  <si>
    <t>BEA PEROLEHAN HAK TANAH &amp; BANGUNAN</t>
  </si>
  <si>
    <t>PAJAK BUMI DAN BANGUNAN P2</t>
  </si>
  <si>
    <t xml:space="preserve"> </t>
  </si>
  <si>
    <t>KEPALA BADAN</t>
  </si>
  <si>
    <t>PENDAPATAN ASLI DAERAH  TAHUN 2018/2019</t>
  </si>
  <si>
    <t>PAJAK PARKIR</t>
  </si>
  <si>
    <t>PAJAK LAINNYA</t>
  </si>
  <si>
    <t>Target Per 31 Mei 2018</t>
  </si>
  <si>
    <t>Realisasi Jan - 31 Mei 2019</t>
  </si>
  <si>
    <t>Realisasi Jan - 31 Mei 2018</t>
  </si>
  <si>
    <t>%</t>
  </si>
  <si>
    <t>Target Per 31 Mei 2019</t>
  </si>
  <si>
    <t>NAIK/(TURUN)</t>
  </si>
  <si>
    <t>Jumlah (Rp)</t>
  </si>
  <si>
    <t>NO</t>
  </si>
  <si>
    <t>Target Per 30 Jun 2018</t>
  </si>
  <si>
    <t>Realisasi Jan - 30 Jun 2018</t>
  </si>
  <si>
    <t>Target Per 30 Jun 2019</t>
  </si>
  <si>
    <t>Realisasi Jan - 30 Jun 2019</t>
  </si>
  <si>
    <t>Realisasi Jan - 31 Jul 2018</t>
  </si>
  <si>
    <t>Target Per 31 Jul 2018</t>
  </si>
  <si>
    <t>Target Per 31 Jul 2019</t>
  </si>
  <si>
    <t>Target Per 31 Ags 2018</t>
  </si>
  <si>
    <t>Realisasi Jan - 31 Ags 2018</t>
  </si>
  <si>
    <t>Target Per 31 Ags 2019</t>
  </si>
  <si>
    <t>Target Per 30 Sep 2018</t>
  </si>
  <si>
    <t>Realisasi Jan - 30 Sep 2018</t>
  </si>
  <si>
    <t>Target Per 30 Sep 2019</t>
  </si>
  <si>
    <t>Target Per 31 Okt 2018</t>
  </si>
  <si>
    <t>Realisasi Jan - 31 Okt 2018</t>
  </si>
  <si>
    <t>Target Per 31 Okt 2019</t>
  </si>
  <si>
    <t>Realisasi Jan - 31 Okt 2019</t>
  </si>
  <si>
    <t>Target Per 30 Nov 2018</t>
  </si>
  <si>
    <t>Realisasi Jan - 30 Nov 2018</t>
  </si>
  <si>
    <t>Target Per 30 Nov 2019</t>
  </si>
  <si>
    <t>Realisasi Jan - 30 Nov 2019</t>
  </si>
  <si>
    <t>Target Per 31 Des 2018</t>
  </si>
  <si>
    <t>Realisasi Jan - 31 Des 2018</t>
  </si>
  <si>
    <t>Target Per 31 Des 2019</t>
  </si>
  <si>
    <t>Realisasi Jan - 31 Des 2019</t>
  </si>
  <si>
    <t>PEMERINTAH KABUPATEN ASMAT</t>
  </si>
  <si>
    <t xml:space="preserve"> PEMBINA TK I</t>
  </si>
  <si>
    <t>NIP  19810824 199912 1 001</t>
  </si>
  <si>
    <t>Target Per 31 Jan 2018</t>
  </si>
  <si>
    <t>Realisasi Jan - 31 Jan 2018</t>
  </si>
  <si>
    <t>Target Per 31 Jan 2019</t>
  </si>
  <si>
    <t>Realisasi Jan - 31 Jan 2019</t>
  </si>
  <si>
    <t>Target Per 28 Feb 2018</t>
  </si>
  <si>
    <t>Realisasi Jan - 28 Feb 2018</t>
  </si>
  <si>
    <t>Target Per 31 Mar 2018</t>
  </si>
  <si>
    <t>Realisasi Jan - 31 Mar 2018</t>
  </si>
  <si>
    <t>Target Per 28 Feb 2019</t>
  </si>
  <si>
    <t>Realisasi Jan - 28 Feb 2019</t>
  </si>
  <si>
    <t>Target Per 31 Mar 2019</t>
  </si>
  <si>
    <t>Realisasi  Jan - 31 Mar 2019</t>
  </si>
  <si>
    <t>Target Per 30 Apr 2018</t>
  </si>
  <si>
    <t>Realisasi Jan -  30 Apr 2018</t>
  </si>
  <si>
    <t>Target Per  30 Apr 2019</t>
  </si>
  <si>
    <t>Realisasi Jan -  30 Apr 2019</t>
  </si>
  <si>
    <t>Realisasi Jan - 31 Jul 2019</t>
  </si>
  <si>
    <t>Realisasi Jan - 31 Ags 2019</t>
  </si>
  <si>
    <t>HALASSON F. SINURAT, S.STP,M.Si</t>
  </si>
  <si>
    <t>Realisasi Jan - 05 Sep 2019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</si>
</sst>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</borders>
  <cellStyleXfs count="15">
    <xf numFmtId="0" fontId="0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41" fontId="4" fillId="0" borderId="2" xfId="0" applyNumberFormat="1" applyFont="1" applyBorder="1" applyAlignment="1">
      <alignment vertical="center"/>
    </xf>
    <xf numFmtId="41" fontId="5" fillId="0" borderId="3" xfId="0" applyNumberFormat="1" applyFont="1" applyBorder="1"/>
    <xf numFmtId="0" fontId="5" fillId="0" borderId="0" xfId="0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/>
    </xf>
    <xf numFmtId="41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NumberFormat="1" applyFont="1" applyBorder="1" applyAlignment="1">
      <alignment vertical="center"/>
    </xf>
    <xf numFmtId="0" fontId="5" fillId="0" borderId="3" xfId="0" applyNumberFormat="1" applyFont="1" applyBorder="1"/>
    <xf numFmtId="0" fontId="4" fillId="0" borderId="1" xfId="0" applyFont="1" applyBorder="1"/>
    <xf numFmtId="41" fontId="4" fillId="0" borderId="2" xfId="0" applyNumberFormat="1" applyFont="1" applyBorder="1"/>
    <xf numFmtId="41" fontId="5" fillId="0" borderId="2" xfId="0" applyNumberFormat="1" applyFont="1" applyBorder="1"/>
    <xf numFmtId="41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/>
    <xf numFmtId="0" fontId="5" fillId="0" borderId="13" xfId="0" applyFont="1" applyBorder="1"/>
    <xf numFmtId="0" fontId="5" fillId="0" borderId="15" xfId="0" applyFont="1" applyBorder="1"/>
    <xf numFmtId="41" fontId="5" fillId="0" borderId="16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4" fillId="0" borderId="4" xfId="0" applyFont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/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Border="1"/>
    <xf numFmtId="41" fontId="5" fillId="0" borderId="0" xfId="0" applyNumberFormat="1" applyFont="1" applyBorder="1"/>
    <xf numFmtId="43" fontId="5" fillId="0" borderId="3" xfId="14" applyFont="1" applyBorder="1"/>
    <xf numFmtId="0" fontId="5" fillId="0" borderId="20" xfId="0" applyFont="1" applyFill="1" applyBorder="1"/>
    <xf numFmtId="2" fontId="5" fillId="0" borderId="3" xfId="0" applyNumberFormat="1" applyFont="1" applyBorder="1"/>
    <xf numFmtId="2" fontId="5" fillId="0" borderId="13" xfId="0" applyNumberFormat="1" applyFont="1" applyBorder="1"/>
    <xf numFmtId="43" fontId="4" fillId="0" borderId="2" xfId="14" applyFont="1" applyBorder="1" applyAlignment="1">
      <alignment vertical="center"/>
    </xf>
    <xf numFmtId="43" fontId="4" fillId="0" borderId="2" xfId="14" applyFont="1" applyBorder="1"/>
    <xf numFmtId="43" fontId="5" fillId="0" borderId="2" xfId="14" applyFont="1" applyBorder="1"/>
    <xf numFmtId="4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6" fontId="4" fillId="0" borderId="2" xfId="0" applyNumberFormat="1" applyFont="1" applyBorder="1" applyAlignment="1">
      <alignment vertical="center"/>
    </xf>
    <xf numFmtId="166" fontId="5" fillId="0" borderId="3" xfId="0" applyNumberFormat="1" applyFont="1" applyBorder="1"/>
    <xf numFmtId="2" fontId="5" fillId="0" borderId="3" xfId="14" applyNumberFormat="1" applyFont="1" applyBorder="1"/>
    <xf numFmtId="41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5" fillId="0" borderId="16" xfId="14" applyFont="1" applyBorder="1"/>
    <xf numFmtId="41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5">
    <cellStyle name="Comma" xfId="14" builtinId="3"/>
    <cellStyle name="Comma [0] 2" xfId="1"/>
    <cellStyle name="Comma [0] 3" xfId="2"/>
    <cellStyle name="Comma 2" xfId="3"/>
    <cellStyle name="Comma 2 2" xfId="4"/>
    <cellStyle name="Comma 2 2 2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omma 9" xfId="12"/>
    <cellStyle name="Normal" xfId="0" builtinId="0"/>
    <cellStyle name="Norm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zoomScale="80" zoomScaleNormal="80" workbookViewId="0">
      <selection activeCell="F30" sqref="F30:G30"/>
    </sheetView>
  </sheetViews>
  <sheetFormatPr defaultRowHeight="14.25"/>
  <cols>
    <col min="1" max="1" width="4.140625" style="1" customWidth="1"/>
    <col min="2" max="2" width="49.140625" style="1" bestFit="1" customWidth="1"/>
    <col min="3" max="3" width="22.7109375" style="6" customWidth="1"/>
    <col min="4" max="4" width="27" style="6" customWidth="1"/>
    <col min="5" max="5" width="11.140625" style="6" customWidth="1"/>
    <col min="6" max="6" width="21.85546875" style="6" customWidth="1"/>
    <col min="7" max="7" width="24.140625" style="6" customWidth="1"/>
    <col min="8" max="8" width="14.140625" style="6" customWidth="1"/>
    <col min="9" max="9" width="17.85546875" style="1" bestFit="1" customWidth="1"/>
    <col min="10" max="10" width="10.42578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 ht="15" customHeight="1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31.5" customHeight="1">
      <c r="A6" s="51"/>
      <c r="B6" s="53"/>
      <c r="C6" s="37" t="s">
        <v>54</v>
      </c>
      <c r="D6" s="37" t="s">
        <v>55</v>
      </c>
      <c r="E6" s="37" t="s">
        <v>21</v>
      </c>
      <c r="F6" s="37" t="s">
        <v>56</v>
      </c>
      <c r="G6" s="37" t="s">
        <v>57</v>
      </c>
      <c r="H6" s="37" t="s">
        <v>21</v>
      </c>
      <c r="I6" s="45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88396710</v>
      </c>
      <c r="E7" s="10">
        <f>(D7-C7)/C7</f>
        <v>-0.8916832160205016</v>
      </c>
      <c r="F7" s="3">
        <f t="shared" ref="F7:G7" si="0">SUM(F8:F18)</f>
        <v>1016094300</v>
      </c>
      <c r="G7" s="3">
        <f t="shared" si="0"/>
        <v>108867620</v>
      </c>
      <c r="H7" s="10">
        <f>(G7-F7)/F7</f>
        <v>-0.89285677520285278</v>
      </c>
      <c r="I7" s="13">
        <f>G7-D7</f>
        <v>20470910</v>
      </c>
      <c r="J7" s="16">
        <f>H7-E7</f>
        <v>-1.1735591823511804E-3</v>
      </c>
    </row>
    <row r="8" spans="1:10" s="2" customFormat="1" ht="18" customHeight="1">
      <c r="A8" s="26">
        <v>1</v>
      </c>
      <c r="B8" s="31" t="s">
        <v>4</v>
      </c>
      <c r="C8" s="30">
        <f>50000000+384094300</f>
        <v>434094300</v>
      </c>
      <c r="D8" s="30">
        <v>25595000</v>
      </c>
      <c r="E8" s="11">
        <f>(D8-C8)/C8</f>
        <v>-0.9410381569165962</v>
      </c>
      <c r="F8" s="4">
        <v>434094300</v>
      </c>
      <c r="G8" s="4">
        <v>10495000</v>
      </c>
      <c r="H8" s="11">
        <f>(G8-F8)/F8</f>
        <v>-0.97582322550653167</v>
      </c>
      <c r="I8" s="14">
        <f>G8-D8</f>
        <v>-15100000</v>
      </c>
      <c r="J8" s="17">
        <f>-H8-E8</f>
        <v>1.9168613824231278</v>
      </c>
    </row>
    <row r="9" spans="1:10" s="2" customFormat="1" ht="18" customHeight="1">
      <c r="A9" s="26">
        <v>2</v>
      </c>
      <c r="B9" s="31" t="s">
        <v>5</v>
      </c>
      <c r="C9" s="30">
        <v>84000000</v>
      </c>
      <c r="D9" s="30">
        <v>3650000</v>
      </c>
      <c r="E9" s="11">
        <f t="shared" ref="E9:E17" si="1">(D9-C9)/C9</f>
        <v>-0.95654761904761909</v>
      </c>
      <c r="F9" s="4">
        <v>84000000</v>
      </c>
      <c r="G9" s="4">
        <v>16961700</v>
      </c>
      <c r="H9" s="11">
        <f t="shared" ref="H9:H18" si="2">(G9-F9)/F9</f>
        <v>-0.79807499999999998</v>
      </c>
      <c r="I9" s="14">
        <f t="shared" ref="I9:I18" si="3">G9-D9</f>
        <v>13311700</v>
      </c>
      <c r="J9" s="17">
        <f t="shared" ref="J9:J18" si="4">-H9-E9</f>
        <v>1.7546226190476191</v>
      </c>
    </row>
    <row r="10" spans="1:10" s="2" customFormat="1" ht="18" customHeight="1">
      <c r="A10" s="26">
        <v>3</v>
      </c>
      <c r="B10" s="31" t="s">
        <v>6</v>
      </c>
      <c r="C10" s="30">
        <v>18000000</v>
      </c>
      <c r="D10" s="30">
        <v>200000</v>
      </c>
      <c r="E10" s="11">
        <f t="shared" si="1"/>
        <v>-0.98888888888888893</v>
      </c>
      <c r="F10" s="4">
        <v>18000000</v>
      </c>
      <c r="G10" s="4">
        <v>850050</v>
      </c>
      <c r="H10" s="11">
        <f t="shared" si="2"/>
        <v>-0.95277500000000004</v>
      </c>
      <c r="I10" s="14">
        <f t="shared" si="3"/>
        <v>650050</v>
      </c>
      <c r="J10" s="17">
        <f t="shared" si="4"/>
        <v>1.9416638888888889</v>
      </c>
    </row>
    <row r="11" spans="1:10" s="2" customFormat="1" ht="18" customHeight="1">
      <c r="A11" s="26">
        <v>4</v>
      </c>
      <c r="B11" s="31" t="s">
        <v>7</v>
      </c>
      <c r="C11" s="30">
        <v>80000000</v>
      </c>
      <c r="D11" s="30">
        <v>0</v>
      </c>
      <c r="E11" s="32">
        <f t="shared" si="1"/>
        <v>-1</v>
      </c>
      <c r="F11" s="4">
        <v>80000000</v>
      </c>
      <c r="G11" s="4">
        <v>5900000</v>
      </c>
      <c r="H11" s="11">
        <f t="shared" si="2"/>
        <v>-0.92625000000000002</v>
      </c>
      <c r="I11" s="14">
        <f t="shared" si="3"/>
        <v>5900000</v>
      </c>
      <c r="J11" s="17">
        <f t="shared" si="4"/>
        <v>1.92625</v>
      </c>
    </row>
    <row r="12" spans="1:10" s="2" customFormat="1" ht="18" customHeight="1">
      <c r="A12" s="26">
        <v>5</v>
      </c>
      <c r="B12" s="31" t="s">
        <v>8</v>
      </c>
      <c r="C12" s="30">
        <v>0</v>
      </c>
      <c r="D12" s="30">
        <v>50624191</v>
      </c>
      <c r="E12" s="32">
        <v>0</v>
      </c>
      <c r="F12" s="4">
        <v>0</v>
      </c>
      <c r="G12" s="4">
        <v>73550187</v>
      </c>
      <c r="H12" s="32">
        <v>0</v>
      </c>
      <c r="I12" s="14">
        <f t="shared" si="3"/>
        <v>22925996</v>
      </c>
      <c r="J12" s="33">
        <v>0</v>
      </c>
    </row>
    <row r="13" spans="1:10" s="2" customFormat="1" ht="18" customHeight="1">
      <c r="A13" s="26">
        <v>6</v>
      </c>
      <c r="B13" s="31" t="s">
        <v>9</v>
      </c>
      <c r="C13" s="30">
        <v>0</v>
      </c>
      <c r="D13" s="30">
        <v>0</v>
      </c>
      <c r="E13" s="32">
        <v>0</v>
      </c>
      <c r="F13" s="4">
        <v>0</v>
      </c>
      <c r="G13" s="4">
        <v>0</v>
      </c>
      <c r="H13" s="32">
        <v>0</v>
      </c>
      <c r="I13" s="14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31" t="s">
        <v>16</v>
      </c>
      <c r="C14" s="30">
        <v>0</v>
      </c>
      <c r="D14" s="30">
        <v>0</v>
      </c>
      <c r="E14" s="32">
        <v>0</v>
      </c>
      <c r="F14" s="4">
        <v>0</v>
      </c>
      <c r="G14" s="4">
        <v>0</v>
      </c>
      <c r="H14" s="32">
        <v>0</v>
      </c>
      <c r="I14" s="14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31" t="s">
        <v>10</v>
      </c>
      <c r="C15" s="30">
        <v>0</v>
      </c>
      <c r="D15" s="30">
        <v>0</v>
      </c>
      <c r="E15" s="32">
        <v>0</v>
      </c>
      <c r="F15" s="4">
        <v>0</v>
      </c>
      <c r="G15" s="4">
        <v>0</v>
      </c>
      <c r="H15" s="32">
        <v>0</v>
      </c>
      <c r="I15" s="14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31" t="s">
        <v>17</v>
      </c>
      <c r="C16" s="30">
        <v>0</v>
      </c>
      <c r="D16" s="30">
        <v>0</v>
      </c>
      <c r="E16" s="32">
        <v>0</v>
      </c>
      <c r="F16" s="4">
        <v>0</v>
      </c>
      <c r="G16" s="4">
        <v>0</v>
      </c>
      <c r="H16" s="32">
        <v>0</v>
      </c>
      <c r="I16" s="14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31" t="s">
        <v>12</v>
      </c>
      <c r="C17" s="30">
        <v>200000000</v>
      </c>
      <c r="D17" s="30">
        <v>8327519</v>
      </c>
      <c r="E17" s="11">
        <f t="shared" si="1"/>
        <v>-0.95836240500000003</v>
      </c>
      <c r="F17" s="4">
        <v>200000000</v>
      </c>
      <c r="G17" s="4">
        <v>1110683</v>
      </c>
      <c r="H17" s="11">
        <f t="shared" si="2"/>
        <v>-0.99444658500000005</v>
      </c>
      <c r="I17" s="14">
        <f t="shared" si="3"/>
        <v>-7216836</v>
      </c>
      <c r="J17" s="17">
        <f t="shared" si="4"/>
        <v>1.9528089900000001</v>
      </c>
    </row>
    <row r="18" spans="1:10" s="2" customFormat="1" ht="18" customHeight="1">
      <c r="A18" s="26">
        <v>11</v>
      </c>
      <c r="B18" s="31" t="s">
        <v>11</v>
      </c>
      <c r="C18" s="4">
        <v>0</v>
      </c>
      <c r="D18" s="4">
        <v>0</v>
      </c>
      <c r="E18" s="32">
        <v>0</v>
      </c>
      <c r="F18" s="4">
        <v>200000000</v>
      </c>
      <c r="G18" s="4">
        <v>0</v>
      </c>
      <c r="H18" s="32">
        <f t="shared" si="2"/>
        <v>-1</v>
      </c>
      <c r="I18" s="14">
        <f t="shared" si="3"/>
        <v>0</v>
      </c>
      <c r="J18" s="33">
        <f t="shared" si="4"/>
        <v>1</v>
      </c>
    </row>
    <row r="19" spans="1:10" s="5" customFormat="1" ht="12.95" customHeight="1" thickBot="1">
      <c r="A19" s="18"/>
      <c r="B19" s="24"/>
      <c r="C19" s="19"/>
      <c r="D19" s="19"/>
      <c r="E19" s="19">
        <v>0</v>
      </c>
      <c r="F19" s="19"/>
      <c r="G19" s="19"/>
      <c r="H19" s="19"/>
      <c r="I19" s="20"/>
      <c r="J19" s="21"/>
    </row>
    <row r="20" spans="1:10" s="5" customFormat="1" ht="12.95" customHeight="1">
      <c r="A20" s="28"/>
      <c r="B20" s="28"/>
      <c r="C20" s="29"/>
      <c r="D20" s="29"/>
      <c r="E20" s="29"/>
      <c r="F20" s="29"/>
      <c r="G20" s="29"/>
      <c r="H20" s="29"/>
      <c r="I20" s="28"/>
      <c r="J20" s="28"/>
    </row>
    <row r="22" spans="1:10">
      <c r="F22" s="7" t="s">
        <v>13</v>
      </c>
      <c r="G22" s="7"/>
    </row>
    <row r="23" spans="1:10">
      <c r="F23" s="47" t="s">
        <v>14</v>
      </c>
      <c r="G23" s="4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7"/>
      <c r="G28" s="7"/>
    </row>
    <row r="29" spans="1:10">
      <c r="F29" s="48" t="s">
        <v>72</v>
      </c>
      <c r="G29" s="48"/>
      <c r="H29" s="27"/>
    </row>
    <row r="30" spans="1:10">
      <c r="F30" s="47" t="s">
        <v>52</v>
      </c>
      <c r="G30" s="47"/>
    </row>
    <row r="31" spans="1:10">
      <c r="F31" s="47" t="s">
        <v>53</v>
      </c>
      <c r="G31" s="47"/>
    </row>
  </sheetData>
  <mergeCells count="11">
    <mergeCell ref="F23:G23"/>
    <mergeCell ref="F29:G29"/>
    <mergeCell ref="F30:G30"/>
    <mergeCell ref="F31:G31"/>
    <mergeCell ref="A1:J1"/>
    <mergeCell ref="A5:A6"/>
    <mergeCell ref="B5:B6"/>
    <mergeCell ref="C5:E5"/>
    <mergeCell ref="F5:H5"/>
    <mergeCell ref="A3:J3"/>
    <mergeCell ref="I5:J5"/>
  </mergeCells>
  <printOptions horizontalCentered="1"/>
  <pageMargins left="0.31" right="0.43" top="0.36" bottom="0.75" header="0.3" footer="0.3"/>
  <pageSetup paperSize="10000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F29" sqref="F29:G29"/>
    </sheetView>
  </sheetViews>
  <sheetFormatPr defaultRowHeight="14.25"/>
  <cols>
    <col min="1" max="1" width="4.140625" style="1" customWidth="1"/>
    <col min="2" max="2" width="44.140625" style="1" customWidth="1"/>
    <col min="3" max="3" width="21.5703125" style="6" customWidth="1"/>
    <col min="4" max="4" width="22.5703125" style="6" customWidth="1"/>
    <col min="5" max="5" width="11.140625" style="6" customWidth="1"/>
    <col min="6" max="6" width="22.140625" style="6" customWidth="1"/>
    <col min="7" max="7" width="21.42578125" style="6" customWidth="1"/>
    <col min="8" max="8" width="10" style="6" bestFit="1" customWidth="1"/>
    <col min="9" max="9" width="17.85546875" style="1" bestFit="1" customWidth="1"/>
    <col min="10" max="10" width="10.42578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25.5">
      <c r="A6" s="51"/>
      <c r="B6" s="53"/>
      <c r="C6" s="37" t="s">
        <v>58</v>
      </c>
      <c r="D6" s="37" t="s">
        <v>59</v>
      </c>
      <c r="E6" s="37" t="s">
        <v>21</v>
      </c>
      <c r="F6" s="37" t="s">
        <v>62</v>
      </c>
      <c r="G6" s="37" t="s">
        <v>63</v>
      </c>
      <c r="H6" s="37" t="s">
        <v>21</v>
      </c>
      <c r="I6" s="39" t="s">
        <v>24</v>
      </c>
      <c r="J6" s="43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184625269</v>
      </c>
      <c r="E7" s="10">
        <f>(D7-C7)/C7</f>
        <v>-0.7737696869099564</v>
      </c>
      <c r="F7" s="3">
        <f t="shared" ref="F7:G7" si="0">SUM(F8:F18)</f>
        <v>1016094300</v>
      </c>
      <c r="G7" s="3">
        <f t="shared" si="0"/>
        <v>276153093</v>
      </c>
      <c r="H7" s="10">
        <f>(G7-F7)/F7</f>
        <v>-0.72822099976350618</v>
      </c>
      <c r="I7" s="13">
        <f>G7-D7</f>
        <v>91527824</v>
      </c>
      <c r="J7" s="16">
        <f>H7-E7</f>
        <v>4.5548687146450217E-2</v>
      </c>
    </row>
    <row r="8" spans="1:10" s="2" customFormat="1" ht="18" customHeight="1">
      <c r="A8" s="26">
        <v>1</v>
      </c>
      <c r="B8" s="23" t="s">
        <v>4</v>
      </c>
      <c r="C8" s="4">
        <f>JANUARI!C8</f>
        <v>434094300</v>
      </c>
      <c r="D8" s="4">
        <v>58105000</v>
      </c>
      <c r="E8" s="11">
        <f>(D8-C8)/C8</f>
        <v>-0.86614659533654326</v>
      </c>
      <c r="F8" s="4">
        <f>JANUARI!F8</f>
        <v>434094300</v>
      </c>
      <c r="G8" s="4">
        <v>70942500</v>
      </c>
      <c r="H8" s="11">
        <f>(G8-F8)/F8</f>
        <v>-0.83657352791778195</v>
      </c>
      <c r="I8" s="14">
        <f>G8-D8</f>
        <v>12837500</v>
      </c>
      <c r="J8" s="17">
        <f>-H8-E8</f>
        <v>1.7027201232543252</v>
      </c>
    </row>
    <row r="9" spans="1:10" s="2" customFormat="1" ht="18" customHeight="1">
      <c r="A9" s="26">
        <v>2</v>
      </c>
      <c r="B9" s="23" t="s">
        <v>5</v>
      </c>
      <c r="C9" s="4">
        <f>JANUARI!C9</f>
        <v>84000000</v>
      </c>
      <c r="D9" s="4">
        <v>18100000</v>
      </c>
      <c r="E9" s="11">
        <f t="shared" ref="E9:E17" si="1">(D9-C9)/C9</f>
        <v>-0.78452380952380951</v>
      </c>
      <c r="F9" s="4">
        <f>JANUARI!F9</f>
        <v>84000000</v>
      </c>
      <c r="G9" s="4">
        <v>39850700</v>
      </c>
      <c r="H9" s="11">
        <f t="shared" ref="H9:H18" si="2">(G9-F9)/F9</f>
        <v>-0.52558690476190473</v>
      </c>
      <c r="I9" s="14">
        <f t="shared" ref="I9:I18" si="3">G9-D9</f>
        <v>21750700</v>
      </c>
      <c r="J9" s="17">
        <f t="shared" ref="J9:J18" si="4">-H9-E9</f>
        <v>1.3101107142857142</v>
      </c>
    </row>
    <row r="10" spans="1:10" s="2" customFormat="1" ht="18" customHeight="1">
      <c r="A10" s="26">
        <v>3</v>
      </c>
      <c r="B10" s="23" t="s">
        <v>6</v>
      </c>
      <c r="C10" s="4">
        <f>JANUARI!C10</f>
        <v>18000000</v>
      </c>
      <c r="D10" s="4">
        <v>1951150</v>
      </c>
      <c r="E10" s="11">
        <f t="shared" si="1"/>
        <v>-0.89160277777777774</v>
      </c>
      <c r="F10" s="4">
        <f>JANUARI!F10</f>
        <v>18000000</v>
      </c>
      <c r="G10" s="4">
        <v>1251100</v>
      </c>
      <c r="H10" s="11">
        <f t="shared" si="2"/>
        <v>-0.9304944444444444</v>
      </c>
      <c r="I10" s="14">
        <f t="shared" si="3"/>
        <v>-700050</v>
      </c>
      <c r="J10" s="17">
        <f t="shared" si="4"/>
        <v>1.8220972222222223</v>
      </c>
    </row>
    <row r="11" spans="1:10" s="2" customFormat="1" ht="18" customHeight="1">
      <c r="A11" s="26">
        <v>4</v>
      </c>
      <c r="B11" s="23" t="s">
        <v>7</v>
      </c>
      <c r="C11" s="4">
        <f>JANUARI!C11</f>
        <v>80000000</v>
      </c>
      <c r="D11" s="4"/>
      <c r="E11" s="32">
        <f t="shared" si="1"/>
        <v>-1</v>
      </c>
      <c r="F11" s="4">
        <f>JANUARI!F11</f>
        <v>80000000</v>
      </c>
      <c r="G11" s="4">
        <v>8725000</v>
      </c>
      <c r="H11" s="11">
        <f t="shared" si="2"/>
        <v>-0.89093750000000005</v>
      </c>
      <c r="I11" s="14">
        <f t="shared" si="3"/>
        <v>8725000</v>
      </c>
      <c r="J11" s="17">
        <f t="shared" si="4"/>
        <v>1.8909375000000002</v>
      </c>
    </row>
    <row r="12" spans="1:10" s="2" customFormat="1" ht="18" customHeight="1">
      <c r="A12" s="26">
        <v>5</v>
      </c>
      <c r="B12" s="23" t="s">
        <v>8</v>
      </c>
      <c r="C12" s="4">
        <f>JANUARI!C12</f>
        <v>0</v>
      </c>
      <c r="D12" s="4">
        <v>97721719</v>
      </c>
      <c r="E12" s="32">
        <v>0</v>
      </c>
      <c r="F12" s="4">
        <f>JANUARI!F12</f>
        <v>0</v>
      </c>
      <c r="G12" s="4">
        <v>140609381</v>
      </c>
      <c r="H12" s="32">
        <v>0</v>
      </c>
      <c r="I12" s="14">
        <f t="shared" si="3"/>
        <v>42887662</v>
      </c>
      <c r="J12" s="33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4">
        <f>JANUARI!C13</f>
        <v>0</v>
      </c>
      <c r="D13" s="4"/>
      <c r="E13" s="32">
        <v>0</v>
      </c>
      <c r="F13" s="4">
        <f>JANUARI!F13</f>
        <v>0</v>
      </c>
      <c r="G13" s="4"/>
      <c r="H13" s="32">
        <v>0</v>
      </c>
      <c r="I13" s="14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4">
        <f>JANUARI!C14</f>
        <v>0</v>
      </c>
      <c r="D14" s="4"/>
      <c r="E14" s="32">
        <v>0</v>
      </c>
      <c r="F14" s="4">
        <f>JANUARI!F14</f>
        <v>0</v>
      </c>
      <c r="G14" s="4"/>
      <c r="H14" s="32">
        <v>0</v>
      </c>
      <c r="I14" s="14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4">
        <f>JANUARI!C15</f>
        <v>0</v>
      </c>
      <c r="D15" s="4"/>
      <c r="E15" s="32">
        <v>0</v>
      </c>
      <c r="F15" s="4">
        <f>JANUARI!F15</f>
        <v>0</v>
      </c>
      <c r="G15" s="4"/>
      <c r="H15" s="32">
        <v>0</v>
      </c>
      <c r="I15" s="14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4">
        <f>JANUARI!C16</f>
        <v>0</v>
      </c>
      <c r="D16" s="4"/>
      <c r="E16" s="32">
        <v>0</v>
      </c>
      <c r="F16" s="4">
        <f>JANUARI!F16</f>
        <v>0</v>
      </c>
      <c r="G16" s="4"/>
      <c r="H16" s="32">
        <v>0</v>
      </c>
      <c r="I16" s="14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4">
        <f>JANUARI!C17</f>
        <v>200000000</v>
      </c>
      <c r="D17" s="4">
        <v>8747400</v>
      </c>
      <c r="E17" s="11">
        <f t="shared" si="1"/>
        <v>-0.95626299999999997</v>
      </c>
      <c r="F17" s="4">
        <f>JANUARI!F17</f>
        <v>200000000</v>
      </c>
      <c r="G17" s="4">
        <v>8353112</v>
      </c>
      <c r="H17" s="11">
        <f t="shared" si="2"/>
        <v>-0.95823444000000002</v>
      </c>
      <c r="I17" s="14">
        <f t="shared" si="3"/>
        <v>-394288</v>
      </c>
      <c r="J17" s="17">
        <f t="shared" si="4"/>
        <v>1.9144974399999999</v>
      </c>
    </row>
    <row r="18" spans="1:10" s="2" customFormat="1" ht="18" customHeight="1">
      <c r="A18" s="26">
        <v>11</v>
      </c>
      <c r="B18" s="23" t="s">
        <v>11</v>
      </c>
      <c r="C18" s="4">
        <f>JANUARI!C18</f>
        <v>0</v>
      </c>
      <c r="D18" s="4"/>
      <c r="E18" s="32">
        <v>0</v>
      </c>
      <c r="F18" s="4">
        <f>JANUARI!F18</f>
        <v>200000000</v>
      </c>
      <c r="G18" s="4">
        <v>6421300</v>
      </c>
      <c r="H18" s="11">
        <f t="shared" si="2"/>
        <v>-0.96789349999999996</v>
      </c>
      <c r="I18" s="14">
        <f t="shared" si="3"/>
        <v>6421300</v>
      </c>
      <c r="J18" s="17">
        <f t="shared" si="4"/>
        <v>0.96789349999999996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30:G30"/>
    <mergeCell ref="A1:J1"/>
    <mergeCell ref="I5:J5"/>
    <mergeCell ref="A3:J3"/>
    <mergeCell ref="F22:G22"/>
    <mergeCell ref="F28:G28"/>
    <mergeCell ref="F29:G29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F29" sqref="F29:G29"/>
    </sheetView>
  </sheetViews>
  <sheetFormatPr defaultRowHeight="14.25"/>
  <cols>
    <col min="1" max="1" width="4.140625" style="1" customWidth="1"/>
    <col min="2" max="2" width="47.85546875" style="1" customWidth="1"/>
    <col min="3" max="3" width="22.42578125" style="6" customWidth="1"/>
    <col min="4" max="4" width="23" style="6" customWidth="1"/>
    <col min="5" max="5" width="11.140625" style="6" customWidth="1"/>
    <col min="6" max="6" width="24.85546875" style="6" customWidth="1"/>
    <col min="7" max="7" width="20.42578125" style="6" customWidth="1"/>
    <col min="8" max="8" width="10" style="6" bestFit="1" customWidth="1"/>
    <col min="9" max="9" width="17.85546875" style="1" bestFit="1" customWidth="1"/>
    <col min="10" max="10" width="10.42578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35.25" customHeight="1">
      <c r="A6" s="51"/>
      <c r="B6" s="53"/>
      <c r="C6" s="37" t="s">
        <v>60</v>
      </c>
      <c r="D6" s="37" t="s">
        <v>61</v>
      </c>
      <c r="E6" s="37" t="s">
        <v>21</v>
      </c>
      <c r="F6" s="37" t="s">
        <v>64</v>
      </c>
      <c r="G6" s="37" t="s">
        <v>65</v>
      </c>
      <c r="H6" s="37" t="s">
        <v>21</v>
      </c>
      <c r="I6" s="39" t="s">
        <v>24</v>
      </c>
      <c r="J6" s="43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361932659</v>
      </c>
      <c r="E7" s="10">
        <f>(D7-C7)/C7</f>
        <v>-0.55650632653603882</v>
      </c>
      <c r="F7" s="3">
        <f t="shared" ref="F7:G7" si="0">SUM(F8:F18)</f>
        <v>1016094300</v>
      </c>
      <c r="G7" s="3">
        <f t="shared" si="0"/>
        <v>457833304</v>
      </c>
      <c r="H7" s="10">
        <f>(G7-F7)/F7</f>
        <v>-0.54941848999645015</v>
      </c>
      <c r="I7" s="13">
        <f>G7-D7</f>
        <v>95900645</v>
      </c>
      <c r="J7" s="16">
        <f>H7-E7</f>
        <v>7.0878365395886656E-3</v>
      </c>
    </row>
    <row r="8" spans="1:10" s="2" customFormat="1" ht="18" customHeight="1">
      <c r="A8" s="26">
        <v>1</v>
      </c>
      <c r="B8" s="23" t="s">
        <v>4</v>
      </c>
      <c r="C8" s="4">
        <f>FEBRUARI!C8</f>
        <v>434094300</v>
      </c>
      <c r="D8" s="4">
        <v>142619000</v>
      </c>
      <c r="E8" s="11">
        <f>(D8-C8)/C8</f>
        <v>-0.67145617899152332</v>
      </c>
      <c r="F8" s="4">
        <f>FEBRUARI!F8</f>
        <v>434094300</v>
      </c>
      <c r="G8" s="4">
        <v>150794000</v>
      </c>
      <c r="H8" s="11">
        <f>(G8-F8)/F8</f>
        <v>-0.65262386536750194</v>
      </c>
      <c r="I8" s="14">
        <f>G8-D8</f>
        <v>8175000</v>
      </c>
      <c r="J8" s="17">
        <f>-H8-E8</f>
        <v>1.3240800443590253</v>
      </c>
    </row>
    <row r="9" spans="1:10" s="2" customFormat="1" ht="18" customHeight="1">
      <c r="A9" s="26">
        <v>2</v>
      </c>
      <c r="B9" s="23" t="s">
        <v>5</v>
      </c>
      <c r="C9" s="4">
        <f>FEBRUARI!C9</f>
        <v>84000000</v>
      </c>
      <c r="D9" s="4">
        <v>34690000</v>
      </c>
      <c r="E9" s="11">
        <f t="shared" ref="E9:E17" si="1">(D9-C9)/C9</f>
        <v>-0.5870238095238095</v>
      </c>
      <c r="F9" s="4">
        <f>FEBRUARI!F9</f>
        <v>84000000</v>
      </c>
      <c r="G9" s="4">
        <v>60875700</v>
      </c>
      <c r="H9" s="11">
        <f t="shared" ref="H9:H18" si="2">(G9-F9)/F9</f>
        <v>-0.27528928571428574</v>
      </c>
      <c r="I9" s="14">
        <f t="shared" ref="I9:I18" si="3">G9-D9</f>
        <v>26185700</v>
      </c>
      <c r="J9" s="17">
        <f t="shared" ref="J9:J18" si="4">-H9-E9</f>
        <v>0.8623130952380953</v>
      </c>
    </row>
    <row r="10" spans="1:10" s="2" customFormat="1" ht="18" customHeight="1">
      <c r="A10" s="26">
        <v>3</v>
      </c>
      <c r="B10" s="23" t="s">
        <v>6</v>
      </c>
      <c r="C10" s="4">
        <f>FEBRUARI!C10</f>
        <v>18000000</v>
      </c>
      <c r="D10" s="4">
        <v>3352250</v>
      </c>
      <c r="E10" s="11">
        <f t="shared" si="1"/>
        <v>-0.81376388888888884</v>
      </c>
      <c r="F10" s="4">
        <f>FEBRUARI!F10</f>
        <v>18000000</v>
      </c>
      <c r="G10" s="4">
        <v>4352200</v>
      </c>
      <c r="H10" s="11">
        <f t="shared" si="2"/>
        <v>-0.75821111111111106</v>
      </c>
      <c r="I10" s="14">
        <f t="shared" si="3"/>
        <v>999950</v>
      </c>
      <c r="J10" s="17">
        <f t="shared" si="4"/>
        <v>1.5719749999999999</v>
      </c>
    </row>
    <row r="11" spans="1:10" s="2" customFormat="1" ht="18" customHeight="1">
      <c r="A11" s="26">
        <v>4</v>
      </c>
      <c r="B11" s="23" t="s">
        <v>7</v>
      </c>
      <c r="C11" s="4">
        <f>FEBRUARI!C11</f>
        <v>80000000</v>
      </c>
      <c r="D11" s="4">
        <v>22562500</v>
      </c>
      <c r="E11" s="11">
        <f t="shared" si="1"/>
        <v>-0.71796875000000004</v>
      </c>
      <c r="F11" s="4">
        <f>FEBRUARI!F11</f>
        <v>80000000</v>
      </c>
      <c r="G11" s="4">
        <v>20500000</v>
      </c>
      <c r="H11" s="11">
        <f t="shared" si="2"/>
        <v>-0.74375000000000002</v>
      </c>
      <c r="I11" s="14">
        <f t="shared" si="3"/>
        <v>-2062500</v>
      </c>
      <c r="J11" s="17">
        <f t="shared" si="4"/>
        <v>1.4617187500000002</v>
      </c>
    </row>
    <row r="12" spans="1:10" s="2" customFormat="1" ht="18" customHeight="1">
      <c r="A12" s="26">
        <v>5</v>
      </c>
      <c r="B12" s="23" t="s">
        <v>8</v>
      </c>
      <c r="C12" s="4">
        <f>FEBRUARI!C12</f>
        <v>0</v>
      </c>
      <c r="D12" s="4">
        <v>147650362</v>
      </c>
      <c r="E12" s="32">
        <v>0</v>
      </c>
      <c r="F12" s="4">
        <f>FEBRUARI!F12</f>
        <v>0</v>
      </c>
      <c r="G12" s="4">
        <v>204394850</v>
      </c>
      <c r="H12" s="32">
        <v>0</v>
      </c>
      <c r="I12" s="14">
        <f t="shared" si="3"/>
        <v>56744488</v>
      </c>
      <c r="J12" s="33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4">
        <f>FEBRUARI!C13</f>
        <v>0</v>
      </c>
      <c r="D13" s="4"/>
      <c r="E13" s="32">
        <v>0</v>
      </c>
      <c r="F13" s="4">
        <f>FEBRUARI!F13</f>
        <v>0</v>
      </c>
      <c r="G13" s="4"/>
      <c r="H13" s="32">
        <v>0</v>
      </c>
      <c r="I13" s="14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4">
        <f>FEBRUARI!C14</f>
        <v>0</v>
      </c>
      <c r="D14" s="4"/>
      <c r="E14" s="32">
        <v>0</v>
      </c>
      <c r="F14" s="4">
        <f>FEBRUARI!F14</f>
        <v>0</v>
      </c>
      <c r="G14" s="4"/>
      <c r="H14" s="32">
        <v>0</v>
      </c>
      <c r="I14" s="14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4">
        <f>FEBRUARI!C15</f>
        <v>0</v>
      </c>
      <c r="D15" s="4"/>
      <c r="E15" s="32">
        <v>0</v>
      </c>
      <c r="F15" s="4">
        <f>FEBRUARI!F15</f>
        <v>0</v>
      </c>
      <c r="G15" s="4"/>
      <c r="H15" s="32">
        <v>0</v>
      </c>
      <c r="I15" s="14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4">
        <f>FEBRUARI!C16</f>
        <v>0</v>
      </c>
      <c r="D16" s="4"/>
      <c r="E16" s="32">
        <v>0</v>
      </c>
      <c r="F16" s="4">
        <f>FEBRUARI!F16</f>
        <v>0</v>
      </c>
      <c r="G16" s="4"/>
      <c r="H16" s="32">
        <v>0</v>
      </c>
      <c r="I16" s="14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4">
        <f>FEBRUARI!C17</f>
        <v>200000000</v>
      </c>
      <c r="D17" s="4">
        <v>11058547</v>
      </c>
      <c r="E17" s="11">
        <f t="shared" si="1"/>
        <v>-0.94470726500000002</v>
      </c>
      <c r="F17" s="4">
        <f>FEBRUARI!F17</f>
        <v>200000000</v>
      </c>
      <c r="G17" s="4">
        <v>10495254</v>
      </c>
      <c r="H17" s="11">
        <f t="shared" si="2"/>
        <v>-0.94752373000000001</v>
      </c>
      <c r="I17" s="14">
        <f t="shared" si="3"/>
        <v>-563293</v>
      </c>
      <c r="J17" s="17">
        <f t="shared" si="4"/>
        <v>1.892230995</v>
      </c>
    </row>
    <row r="18" spans="1:10" s="2" customFormat="1" ht="18" customHeight="1">
      <c r="A18" s="26">
        <v>11</v>
      </c>
      <c r="B18" s="23" t="s">
        <v>11</v>
      </c>
      <c r="C18" s="4">
        <f>FEBRUARI!C18</f>
        <v>0</v>
      </c>
      <c r="D18" s="4"/>
      <c r="E18" s="32">
        <v>0</v>
      </c>
      <c r="F18" s="4">
        <f>FEBRUARI!F18</f>
        <v>200000000</v>
      </c>
      <c r="G18" s="4">
        <v>6421300</v>
      </c>
      <c r="H18" s="11">
        <f t="shared" si="2"/>
        <v>-0.96789349999999996</v>
      </c>
      <c r="I18" s="14">
        <f t="shared" si="3"/>
        <v>6421300</v>
      </c>
      <c r="J18" s="17">
        <f t="shared" si="4"/>
        <v>0.96789349999999996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30:G30"/>
    <mergeCell ref="A1:J1"/>
    <mergeCell ref="I5:J5"/>
    <mergeCell ref="A3:J3"/>
    <mergeCell ref="F22:G22"/>
    <mergeCell ref="F28:G28"/>
    <mergeCell ref="F29:G29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F29" sqref="F29:G29"/>
    </sheetView>
  </sheetViews>
  <sheetFormatPr defaultRowHeight="14.25"/>
  <cols>
    <col min="1" max="1" width="4.140625" style="1" customWidth="1"/>
    <col min="2" max="2" width="44.140625" style="1" customWidth="1"/>
    <col min="3" max="3" width="22.5703125" style="6" customWidth="1"/>
    <col min="4" max="4" width="20.42578125" style="6" customWidth="1"/>
    <col min="5" max="5" width="11.140625" style="6" customWidth="1"/>
    <col min="6" max="6" width="22.28515625" style="6" customWidth="1"/>
    <col min="7" max="7" width="21.7109375" style="6" customWidth="1"/>
    <col min="8" max="8" width="10" style="6" bestFit="1" customWidth="1"/>
    <col min="9" max="9" width="17.85546875" style="1" bestFit="1" customWidth="1"/>
    <col min="10" max="10" width="10.42578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30.75" customHeight="1">
      <c r="A6" s="51"/>
      <c r="B6" s="53"/>
      <c r="C6" s="37" t="s">
        <v>66</v>
      </c>
      <c r="D6" s="37" t="s">
        <v>67</v>
      </c>
      <c r="E6" s="37" t="s">
        <v>21</v>
      </c>
      <c r="F6" s="37" t="s">
        <v>68</v>
      </c>
      <c r="G6" s="37" t="s">
        <v>69</v>
      </c>
      <c r="H6" s="37" t="s">
        <v>21</v>
      </c>
      <c r="I6" s="45" t="s">
        <v>24</v>
      </c>
      <c r="J6" s="43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518126885</v>
      </c>
      <c r="E7" s="10">
        <f>(D7-C7)/C7</f>
        <v>-0.36511395190482276</v>
      </c>
      <c r="F7" s="3">
        <f t="shared" ref="F7:G7" si="0">SUM(F8:F18)</f>
        <v>1016094300</v>
      </c>
      <c r="G7" s="3">
        <f t="shared" si="0"/>
        <v>656282744</v>
      </c>
      <c r="H7" s="10">
        <f>(G7-F7)/F7</f>
        <v>-0.35411236535821528</v>
      </c>
      <c r="I7" s="13">
        <f>G7-D7</f>
        <v>138155859</v>
      </c>
      <c r="J7" s="16">
        <f>H7-E7</f>
        <v>1.1001586546607489E-2</v>
      </c>
    </row>
    <row r="8" spans="1:10" s="2" customFormat="1" ht="18" customHeight="1">
      <c r="A8" s="26">
        <v>1</v>
      </c>
      <c r="B8" s="23" t="s">
        <v>4</v>
      </c>
      <c r="C8" s="4">
        <f>MARET!C8</f>
        <v>434094300</v>
      </c>
      <c r="D8" s="4">
        <v>200357500</v>
      </c>
      <c r="E8" s="11">
        <f>(D8-C8)/C8</f>
        <v>-0.53844706092662353</v>
      </c>
      <c r="F8" s="4">
        <f>MARET!F8</f>
        <v>434094300</v>
      </c>
      <c r="G8" s="4">
        <v>218100500</v>
      </c>
      <c r="H8" s="11">
        <f>(G8-F8)/F8</f>
        <v>-0.49757345350998622</v>
      </c>
      <c r="I8" s="14">
        <f>G8-D8</f>
        <v>17743000</v>
      </c>
      <c r="J8" s="17">
        <f>-H8-E8</f>
        <v>1.0360205144366097</v>
      </c>
    </row>
    <row r="9" spans="1:10" s="2" customFormat="1" ht="18" customHeight="1">
      <c r="A9" s="26">
        <v>2</v>
      </c>
      <c r="B9" s="23" t="s">
        <v>5</v>
      </c>
      <c r="C9" s="4">
        <f>MARET!C9</f>
        <v>84000000</v>
      </c>
      <c r="D9" s="4">
        <v>56290000</v>
      </c>
      <c r="E9" s="11">
        <f t="shared" ref="E9:E17" si="1">(D9-C9)/C9</f>
        <v>-0.32988095238095239</v>
      </c>
      <c r="F9" s="4">
        <f>MARET!F9</f>
        <v>84000000</v>
      </c>
      <c r="G9" s="4">
        <v>82595700</v>
      </c>
      <c r="H9" s="11">
        <f t="shared" ref="H9:H18" si="2">(G9-F9)/F9</f>
        <v>-1.6717857142857142E-2</v>
      </c>
      <c r="I9" s="14">
        <f t="shared" ref="I9:I18" si="3">G9-D9</f>
        <v>26305700</v>
      </c>
      <c r="J9" s="17">
        <f t="shared" ref="J9:J18" si="4">-H9-E9</f>
        <v>0.3465988095238095</v>
      </c>
    </row>
    <row r="10" spans="1:10" s="2" customFormat="1" ht="18" customHeight="1">
      <c r="A10" s="26">
        <v>3</v>
      </c>
      <c r="B10" s="23" t="s">
        <v>6</v>
      </c>
      <c r="C10" s="4">
        <f>MARET!C10</f>
        <v>18000000</v>
      </c>
      <c r="D10" s="4">
        <v>4053300</v>
      </c>
      <c r="E10" s="11">
        <f t="shared" si="1"/>
        <v>-0.77481666666666671</v>
      </c>
      <c r="F10" s="4">
        <f>MARET!F10</f>
        <v>18000000</v>
      </c>
      <c r="G10" s="4">
        <v>8403800</v>
      </c>
      <c r="H10" s="11">
        <f t="shared" si="2"/>
        <v>-0.53312222222222228</v>
      </c>
      <c r="I10" s="14">
        <f t="shared" si="3"/>
        <v>4350500</v>
      </c>
      <c r="J10" s="17">
        <f t="shared" si="4"/>
        <v>1.307938888888889</v>
      </c>
    </row>
    <row r="11" spans="1:10" s="2" customFormat="1" ht="18" customHeight="1">
      <c r="A11" s="26">
        <v>4</v>
      </c>
      <c r="B11" s="23" t="s">
        <v>7</v>
      </c>
      <c r="C11" s="4">
        <f>MARET!C11</f>
        <v>80000000</v>
      </c>
      <c r="D11" s="4">
        <v>38987500</v>
      </c>
      <c r="E11" s="11">
        <f t="shared" si="1"/>
        <v>-0.51265625000000004</v>
      </c>
      <c r="F11" s="4">
        <f>MARET!F11</f>
        <v>80000000</v>
      </c>
      <c r="G11" s="4">
        <v>42600000</v>
      </c>
      <c r="H11" s="11">
        <f t="shared" si="2"/>
        <v>-0.46750000000000003</v>
      </c>
      <c r="I11" s="14">
        <f t="shared" si="3"/>
        <v>3612500</v>
      </c>
      <c r="J11" s="17">
        <f t="shared" si="4"/>
        <v>0.98015625000000006</v>
      </c>
    </row>
    <row r="12" spans="1:10" s="2" customFormat="1" ht="18" customHeight="1">
      <c r="A12" s="26">
        <v>5</v>
      </c>
      <c r="B12" s="23" t="s">
        <v>8</v>
      </c>
      <c r="C12" s="4">
        <f>MARET!C12</f>
        <v>0</v>
      </c>
      <c r="D12" s="4">
        <v>204509359</v>
      </c>
      <c r="E12" s="32">
        <v>0</v>
      </c>
      <c r="F12" s="4">
        <f>MARET!F12</f>
        <v>0</v>
      </c>
      <c r="G12" s="4">
        <v>274701847</v>
      </c>
      <c r="H12" s="32">
        <v>0</v>
      </c>
      <c r="I12" s="14">
        <f t="shared" si="3"/>
        <v>70192488</v>
      </c>
      <c r="J12" s="33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4">
        <f>MARET!C13</f>
        <v>0</v>
      </c>
      <c r="D13" s="4"/>
      <c r="E13" s="32">
        <v>0</v>
      </c>
      <c r="F13" s="4">
        <f>MARET!F13</f>
        <v>0</v>
      </c>
      <c r="G13" s="4"/>
      <c r="H13" s="32">
        <v>0</v>
      </c>
      <c r="I13" s="14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4">
        <f>MARET!C14</f>
        <v>0</v>
      </c>
      <c r="D14" s="4"/>
      <c r="E14" s="32">
        <v>0</v>
      </c>
      <c r="F14" s="4">
        <f>MARET!F14</f>
        <v>0</v>
      </c>
      <c r="G14" s="4"/>
      <c r="H14" s="32">
        <v>0</v>
      </c>
      <c r="I14" s="14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4">
        <f>MARET!C15</f>
        <v>0</v>
      </c>
      <c r="D15" s="4"/>
      <c r="E15" s="32">
        <v>0</v>
      </c>
      <c r="F15" s="4">
        <f>MARET!F15</f>
        <v>0</v>
      </c>
      <c r="G15" s="4"/>
      <c r="H15" s="32">
        <v>0</v>
      </c>
      <c r="I15" s="14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4">
        <f>MARET!C16</f>
        <v>0</v>
      </c>
      <c r="D16" s="4"/>
      <c r="E16" s="32">
        <v>0</v>
      </c>
      <c r="F16" s="4">
        <f>MARET!F16</f>
        <v>0</v>
      </c>
      <c r="G16" s="4"/>
      <c r="H16" s="32">
        <v>0</v>
      </c>
      <c r="I16" s="14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4">
        <f>MARET!C17</f>
        <v>200000000</v>
      </c>
      <c r="D17" s="4">
        <v>13929226</v>
      </c>
      <c r="E17" s="11">
        <f t="shared" si="1"/>
        <v>-0.93035387000000003</v>
      </c>
      <c r="F17" s="4">
        <f>MARET!F17</f>
        <v>200000000</v>
      </c>
      <c r="G17" s="4">
        <v>13959597</v>
      </c>
      <c r="H17" s="11">
        <f t="shared" si="2"/>
        <v>-0.93020201499999999</v>
      </c>
      <c r="I17" s="14">
        <f t="shared" si="3"/>
        <v>30371</v>
      </c>
      <c r="J17" s="17">
        <f t="shared" si="4"/>
        <v>1.8605558850000001</v>
      </c>
    </row>
    <row r="18" spans="1:10" s="2" customFormat="1" ht="18" customHeight="1">
      <c r="A18" s="26">
        <v>11</v>
      </c>
      <c r="B18" s="23" t="s">
        <v>11</v>
      </c>
      <c r="C18" s="4">
        <f>MARET!C18</f>
        <v>0</v>
      </c>
      <c r="D18" s="4"/>
      <c r="E18" s="32">
        <v>0</v>
      </c>
      <c r="F18" s="4">
        <f>MARET!F18</f>
        <v>200000000</v>
      </c>
      <c r="G18" s="4">
        <v>15921300</v>
      </c>
      <c r="H18" s="11">
        <f t="shared" si="2"/>
        <v>-0.92039349999999998</v>
      </c>
      <c r="I18" s="14">
        <f t="shared" si="3"/>
        <v>15921300</v>
      </c>
      <c r="J18" s="17">
        <f t="shared" si="4"/>
        <v>0.92039349999999998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22:G22"/>
    <mergeCell ref="F28:G28"/>
    <mergeCell ref="F29:G29"/>
    <mergeCell ref="F30:G30"/>
    <mergeCell ref="A1:J1"/>
    <mergeCell ref="A3:J3"/>
    <mergeCell ref="A5:A6"/>
    <mergeCell ref="B5:B6"/>
    <mergeCell ref="C5:E5"/>
    <mergeCell ref="F5:H5"/>
    <mergeCell ref="I5:J5"/>
  </mergeCells>
  <printOptions horizontalCentered="1"/>
  <pageMargins left="0.31" right="0.43" top="0.36" bottom="0.75" header="0.3" footer="0.3"/>
  <pageSetup paperSize="10000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topLeftCell="A4" zoomScale="80" zoomScaleNormal="80" workbookViewId="0">
      <selection activeCell="G29" sqref="G29:I29"/>
    </sheetView>
  </sheetViews>
  <sheetFormatPr defaultRowHeight="14.25"/>
  <cols>
    <col min="1" max="1" width="4.140625" style="1" customWidth="1"/>
    <col min="2" max="2" width="44.140625" style="1" customWidth="1"/>
    <col min="3" max="3" width="22.28515625" style="6" customWidth="1"/>
    <col min="4" max="4" width="23" style="6" customWidth="1"/>
    <col min="5" max="5" width="11.140625" style="6" customWidth="1"/>
    <col min="6" max="6" width="19.42578125" style="6" customWidth="1"/>
    <col min="7" max="7" width="20.42578125" style="6" customWidth="1"/>
    <col min="8" max="8" width="10.140625" style="6" customWidth="1"/>
    <col min="9" max="9" width="17.85546875" style="1" bestFit="1" customWidth="1"/>
    <col min="10" max="10" width="10.42578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34.5" customHeight="1">
      <c r="A6" s="51"/>
      <c r="B6" s="53"/>
      <c r="C6" s="37" t="s">
        <v>18</v>
      </c>
      <c r="D6" s="37" t="s">
        <v>20</v>
      </c>
      <c r="E6" s="37" t="s">
        <v>21</v>
      </c>
      <c r="F6" s="37" t="s">
        <v>22</v>
      </c>
      <c r="G6" s="37" t="s">
        <v>19</v>
      </c>
      <c r="H6" s="37" t="s">
        <v>21</v>
      </c>
      <c r="I6" s="44" t="s">
        <v>24</v>
      </c>
      <c r="J6" s="43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681485198</v>
      </c>
      <c r="E7" s="10">
        <f>(D7-C7)/C7</f>
        <v>-0.16494307336786937</v>
      </c>
      <c r="F7" s="3">
        <f t="shared" ref="F7:G7" si="0">SUM(F8:F18)</f>
        <v>1016094300</v>
      </c>
      <c r="G7" s="3">
        <f t="shared" si="0"/>
        <v>836064114</v>
      </c>
      <c r="H7" s="10">
        <f>(G7-F7)/F7</f>
        <v>-0.17717862013397773</v>
      </c>
      <c r="I7" s="13">
        <f>G7-D7</f>
        <v>154578916</v>
      </c>
      <c r="J7" s="16">
        <f>H7-E7</f>
        <v>-1.2235546766108357E-2</v>
      </c>
    </row>
    <row r="8" spans="1:10" s="2" customFormat="1" ht="18" customHeight="1">
      <c r="A8" s="26">
        <v>1</v>
      </c>
      <c r="B8" s="23" t="s">
        <v>4</v>
      </c>
      <c r="C8" s="4">
        <f>APRIL!C8</f>
        <v>434094300</v>
      </c>
      <c r="D8" s="4">
        <v>286166433</v>
      </c>
      <c r="E8" s="11">
        <f>(D8-C8)/C8</f>
        <v>-0.34077357615614856</v>
      </c>
      <c r="F8" s="4">
        <f>APRIL!F8</f>
        <v>434094300</v>
      </c>
      <c r="G8" s="4">
        <v>274829000</v>
      </c>
      <c r="H8" s="11">
        <f>(G8-F8)/F8</f>
        <v>-0.36689101884083714</v>
      </c>
      <c r="I8" s="14">
        <f>G8-D8</f>
        <v>-11337433</v>
      </c>
      <c r="J8" s="17">
        <f>-H8-E8</f>
        <v>0.70766459499698575</v>
      </c>
    </row>
    <row r="9" spans="1:10" s="2" customFormat="1" ht="18" customHeight="1">
      <c r="A9" s="26">
        <v>2</v>
      </c>
      <c r="B9" s="23" t="s">
        <v>5</v>
      </c>
      <c r="C9" s="4">
        <f>APRIL!C9</f>
        <v>84000000</v>
      </c>
      <c r="D9" s="4">
        <v>66382500</v>
      </c>
      <c r="E9" s="11">
        <f t="shared" ref="E9:E17" si="1">(D9-C9)/C9</f>
        <v>-0.20973214285714287</v>
      </c>
      <c r="F9" s="4">
        <f>APRIL!F9</f>
        <v>84000000</v>
      </c>
      <c r="G9" s="4">
        <v>105103700</v>
      </c>
      <c r="H9" s="11">
        <f t="shared" ref="H9:H18" si="2">(G9-F9)/F9</f>
        <v>0.25123452380952382</v>
      </c>
      <c r="I9" s="14">
        <f t="shared" ref="I9:I18" si="3">G9-D9</f>
        <v>38721200</v>
      </c>
      <c r="J9" s="17">
        <f t="shared" ref="J9:J18" si="4">-H9-E9</f>
        <v>-4.1502380952380957E-2</v>
      </c>
    </row>
    <row r="10" spans="1:10" s="2" customFormat="1" ht="18" customHeight="1">
      <c r="A10" s="26">
        <v>3</v>
      </c>
      <c r="B10" s="23" t="s">
        <v>6</v>
      </c>
      <c r="C10" s="4">
        <f>APRIL!C10</f>
        <v>18000000</v>
      </c>
      <c r="D10" s="4">
        <v>5004350</v>
      </c>
      <c r="E10" s="11">
        <f t="shared" si="1"/>
        <v>-0.72198055555555551</v>
      </c>
      <c r="F10" s="4">
        <f>APRIL!F10</f>
        <v>18000000</v>
      </c>
      <c r="G10" s="4">
        <v>10055300</v>
      </c>
      <c r="H10" s="11">
        <f t="shared" si="2"/>
        <v>-0.44137222222222222</v>
      </c>
      <c r="I10" s="14">
        <f t="shared" si="3"/>
        <v>5050950</v>
      </c>
      <c r="J10" s="17">
        <f t="shared" si="4"/>
        <v>1.1633527777777777</v>
      </c>
    </row>
    <row r="11" spans="1:10" s="2" customFormat="1" ht="18" customHeight="1">
      <c r="A11" s="26">
        <v>4</v>
      </c>
      <c r="B11" s="23" t="s">
        <v>7</v>
      </c>
      <c r="C11" s="4">
        <f>APRIL!C11</f>
        <v>80000000</v>
      </c>
      <c r="D11" s="4">
        <v>48087500</v>
      </c>
      <c r="E11" s="11">
        <f t="shared" si="1"/>
        <v>-0.39890625000000002</v>
      </c>
      <c r="F11" s="4">
        <f>APRIL!F11</f>
        <v>80000000</v>
      </c>
      <c r="G11" s="4">
        <v>49612500</v>
      </c>
      <c r="H11" s="11">
        <f t="shared" si="2"/>
        <v>-0.37984374999999998</v>
      </c>
      <c r="I11" s="14">
        <f t="shared" si="3"/>
        <v>1525000</v>
      </c>
      <c r="J11" s="17">
        <f t="shared" si="4"/>
        <v>0.77875000000000005</v>
      </c>
    </row>
    <row r="12" spans="1:10" s="2" customFormat="1" ht="18" customHeight="1">
      <c r="A12" s="26">
        <v>5</v>
      </c>
      <c r="B12" s="23" t="s">
        <v>8</v>
      </c>
      <c r="C12" s="4">
        <f>APRIL!C12</f>
        <v>0</v>
      </c>
      <c r="D12" s="4">
        <v>261599411</v>
      </c>
      <c r="E12" s="42">
        <v>0</v>
      </c>
      <c r="F12" s="4">
        <f>APRIL!F12</f>
        <v>0</v>
      </c>
      <c r="G12" s="4">
        <v>349174639</v>
      </c>
      <c r="H12" s="32">
        <v>0</v>
      </c>
      <c r="I12" s="14">
        <f t="shared" si="3"/>
        <v>87575228</v>
      </c>
      <c r="J12" s="33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4">
        <f>APRIL!C13</f>
        <v>0</v>
      </c>
      <c r="D13" s="4"/>
      <c r="E13" s="42">
        <v>0</v>
      </c>
      <c r="F13" s="4">
        <f>APRIL!F13</f>
        <v>0</v>
      </c>
      <c r="G13" s="4"/>
      <c r="H13" s="32">
        <v>0</v>
      </c>
      <c r="I13" s="14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4">
        <f>APRIL!C14</f>
        <v>0</v>
      </c>
      <c r="D14" s="4"/>
      <c r="E14" s="42">
        <v>0</v>
      </c>
      <c r="F14" s="4">
        <f>APRIL!F14</f>
        <v>0</v>
      </c>
      <c r="G14" s="4"/>
      <c r="H14" s="32">
        <v>0</v>
      </c>
      <c r="I14" s="14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4">
        <f>APRIL!C15</f>
        <v>0</v>
      </c>
      <c r="D15" s="4"/>
      <c r="E15" s="42">
        <v>0</v>
      </c>
      <c r="F15" s="4">
        <f>APRIL!F15</f>
        <v>0</v>
      </c>
      <c r="G15" s="4"/>
      <c r="H15" s="32">
        <v>0</v>
      </c>
      <c r="I15" s="14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4">
        <f>APRIL!C16</f>
        <v>0</v>
      </c>
      <c r="D16" s="4"/>
      <c r="E16" s="42">
        <v>0</v>
      </c>
      <c r="F16" s="4">
        <f>APRIL!F16</f>
        <v>0</v>
      </c>
      <c r="G16" s="4"/>
      <c r="H16" s="32">
        <v>0</v>
      </c>
      <c r="I16" s="14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4">
        <f>APRIL!C17</f>
        <v>200000000</v>
      </c>
      <c r="D17" s="4">
        <v>14245004</v>
      </c>
      <c r="E17" s="11">
        <f t="shared" si="1"/>
        <v>-0.92877498000000003</v>
      </c>
      <c r="F17" s="4">
        <f>APRIL!F17</f>
        <v>200000000</v>
      </c>
      <c r="G17" s="4">
        <v>31367675</v>
      </c>
      <c r="H17" s="11">
        <f t="shared" si="2"/>
        <v>-0.84316162500000003</v>
      </c>
      <c r="I17" s="14">
        <f t="shared" si="3"/>
        <v>17122671</v>
      </c>
      <c r="J17" s="17">
        <f t="shared" si="4"/>
        <v>1.7719366050000001</v>
      </c>
    </row>
    <row r="18" spans="1:10" s="2" customFormat="1" ht="18" customHeight="1">
      <c r="A18" s="26">
        <v>11</v>
      </c>
      <c r="B18" s="23" t="s">
        <v>11</v>
      </c>
      <c r="C18" s="4">
        <f>APRIL!C18</f>
        <v>0</v>
      </c>
      <c r="D18" s="4"/>
      <c r="E18" s="11">
        <v>0</v>
      </c>
      <c r="F18" s="4">
        <f>APRIL!F18</f>
        <v>200000000</v>
      </c>
      <c r="G18" s="4">
        <v>15921300</v>
      </c>
      <c r="H18" s="11">
        <f t="shared" si="2"/>
        <v>-0.92039349999999998</v>
      </c>
      <c r="I18" s="14">
        <f t="shared" si="3"/>
        <v>15921300</v>
      </c>
      <c r="J18" s="17">
        <f t="shared" si="4"/>
        <v>0.92039349999999998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 ht="15" customHeight="1">
      <c r="G22" s="47" t="s">
        <v>14</v>
      </c>
      <c r="H22" s="47"/>
      <c r="I22" s="47"/>
    </row>
    <row r="23" spans="1:10">
      <c r="G23" s="7"/>
      <c r="H23" s="7"/>
    </row>
    <row r="24" spans="1:10">
      <c r="G24" s="7"/>
      <c r="H24" s="7"/>
    </row>
    <row r="25" spans="1:10">
      <c r="G25" s="7"/>
      <c r="H25" s="7"/>
    </row>
    <row r="26" spans="1:10">
      <c r="G26" s="7"/>
      <c r="H26" s="7"/>
    </row>
    <row r="27" spans="1:10">
      <c r="G27" s="7"/>
      <c r="H27" s="7"/>
    </row>
    <row r="28" spans="1:10" ht="15" customHeight="1">
      <c r="G28" s="48" t="s">
        <v>72</v>
      </c>
      <c r="H28" s="48"/>
      <c r="I28" s="48"/>
    </row>
    <row r="29" spans="1:10" ht="15" customHeight="1">
      <c r="G29" s="47" t="s">
        <v>52</v>
      </c>
      <c r="H29" s="47"/>
      <c r="I29" s="47"/>
    </row>
    <row r="30" spans="1:10" ht="15" customHeight="1">
      <c r="G30" s="47" t="s">
        <v>53</v>
      </c>
      <c r="H30" s="47"/>
      <c r="I30" s="47"/>
    </row>
  </sheetData>
  <mergeCells count="11">
    <mergeCell ref="G22:I22"/>
    <mergeCell ref="G28:I28"/>
    <mergeCell ref="G29:I29"/>
    <mergeCell ref="G30:I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G29" sqref="G29:I29"/>
    </sheetView>
  </sheetViews>
  <sheetFormatPr defaultRowHeight="14.25"/>
  <cols>
    <col min="1" max="1" width="4.140625" style="1" customWidth="1"/>
    <col min="2" max="2" width="44.140625" style="1" customWidth="1"/>
    <col min="3" max="3" width="27.5703125" style="6" bestFit="1" customWidth="1"/>
    <col min="4" max="4" width="21.140625" style="6" customWidth="1"/>
    <col min="5" max="5" width="11.140625" style="6" customWidth="1"/>
    <col min="6" max="6" width="23" style="6" customWidth="1"/>
    <col min="7" max="7" width="23.5703125" style="6" customWidth="1"/>
    <col min="8" max="8" width="10" style="6" bestFit="1" customWidth="1"/>
    <col min="9" max="9" width="17.85546875" style="1" bestFit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30" customHeight="1">
      <c r="A6" s="51"/>
      <c r="B6" s="53"/>
      <c r="C6" s="37" t="s">
        <v>26</v>
      </c>
      <c r="D6" s="37" t="s">
        <v>27</v>
      </c>
      <c r="E6" s="37" t="s">
        <v>21</v>
      </c>
      <c r="F6" s="37" t="s">
        <v>28</v>
      </c>
      <c r="G6" s="37" t="s">
        <v>29</v>
      </c>
      <c r="H6" s="37" t="s">
        <v>21</v>
      </c>
      <c r="I6" s="39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40">
        <f>SUM(C8:C18)</f>
        <v>816094300</v>
      </c>
      <c r="D7" s="40">
        <f>SUM(D8:D18)</f>
        <v>768737433</v>
      </c>
      <c r="E7" s="10">
        <f>(D7-C7)/C7</f>
        <v>-5.802867021617477E-2</v>
      </c>
      <c r="F7" s="34">
        <f t="shared" ref="F7:G7" si="0">SUM(F8:F18)</f>
        <v>1016094300</v>
      </c>
      <c r="G7" s="34">
        <f t="shared" si="0"/>
        <v>1041394038</v>
      </c>
      <c r="H7" s="10">
        <f>(G7-F7)/F7</f>
        <v>2.4899005928878844E-2</v>
      </c>
      <c r="I7" s="13">
        <f>G7-D7</f>
        <v>272656605</v>
      </c>
      <c r="J7" s="16">
        <f>H7-E7</f>
        <v>8.2927676145053614E-2</v>
      </c>
    </row>
    <row r="8" spans="1:10" s="2" customFormat="1" ht="18" customHeight="1">
      <c r="A8" s="26">
        <v>1</v>
      </c>
      <c r="B8" s="23" t="s">
        <v>4</v>
      </c>
      <c r="C8" s="41">
        <f>'MEI '!C8</f>
        <v>434094300</v>
      </c>
      <c r="D8" s="41">
        <v>307768933</v>
      </c>
      <c r="E8" s="11">
        <f>(D8-C8)/C8</f>
        <v>-0.29100904342673928</v>
      </c>
      <c r="F8" s="30">
        <f>'MEI '!F8</f>
        <v>434094300</v>
      </c>
      <c r="G8" s="30">
        <v>291845500</v>
      </c>
      <c r="H8" s="11">
        <f>(G8-F8)/F8</f>
        <v>-0.32769101091629171</v>
      </c>
      <c r="I8" s="14">
        <f>G8-D8</f>
        <v>-15923433</v>
      </c>
      <c r="J8" s="17">
        <f>-H8-E8</f>
        <v>0.61870005434303099</v>
      </c>
    </row>
    <row r="9" spans="1:10" s="2" customFormat="1" ht="18" customHeight="1">
      <c r="A9" s="26">
        <v>2</v>
      </c>
      <c r="B9" s="23" t="s">
        <v>5</v>
      </c>
      <c r="C9" s="41">
        <f>'MEI '!C9</f>
        <v>84000000</v>
      </c>
      <c r="D9" s="41">
        <v>68532500</v>
      </c>
      <c r="E9" s="11">
        <f t="shared" ref="E9:E17" si="1">(D9-C9)/C9</f>
        <v>-0.18413690476190475</v>
      </c>
      <c r="F9" s="30">
        <f>'MEI '!F9</f>
        <v>84000000</v>
      </c>
      <c r="G9" s="30">
        <v>112268700</v>
      </c>
      <c r="H9" s="11">
        <f t="shared" ref="H9:H18" si="2">(G9-F9)/F9</f>
        <v>0.33653214285714284</v>
      </c>
      <c r="I9" s="14">
        <f t="shared" ref="I9:I18" si="3">G9-D9</f>
        <v>43736200</v>
      </c>
      <c r="J9" s="17">
        <f t="shared" ref="J9:J18" si="4">-H9-E9</f>
        <v>-0.15239523809523808</v>
      </c>
    </row>
    <row r="10" spans="1:10" s="2" customFormat="1" ht="18" customHeight="1">
      <c r="A10" s="26">
        <v>3</v>
      </c>
      <c r="B10" s="23" t="s">
        <v>6</v>
      </c>
      <c r="C10" s="41">
        <f>'MEI '!C10</f>
        <v>18000000</v>
      </c>
      <c r="D10" s="41">
        <v>5755500</v>
      </c>
      <c r="E10" s="11">
        <f t="shared" si="1"/>
        <v>-0.68025000000000002</v>
      </c>
      <c r="F10" s="30">
        <f>'MEI '!F10</f>
        <v>18000000</v>
      </c>
      <c r="G10" s="30">
        <v>10755350</v>
      </c>
      <c r="H10" s="11">
        <f t="shared" si="2"/>
        <v>-0.40248055555555556</v>
      </c>
      <c r="I10" s="14">
        <f t="shared" si="3"/>
        <v>4999850</v>
      </c>
      <c r="J10" s="17">
        <f t="shared" si="4"/>
        <v>1.0827305555555555</v>
      </c>
    </row>
    <row r="11" spans="1:10" s="2" customFormat="1" ht="18" customHeight="1">
      <c r="A11" s="26">
        <v>4</v>
      </c>
      <c r="B11" s="23" t="s">
        <v>7</v>
      </c>
      <c r="C11" s="41">
        <f>'MEI '!C11</f>
        <v>80000000</v>
      </c>
      <c r="D11" s="41">
        <v>50000000</v>
      </c>
      <c r="E11" s="11">
        <f t="shared" si="1"/>
        <v>-0.375</v>
      </c>
      <c r="F11" s="30">
        <f>'MEI '!F11</f>
        <v>80000000</v>
      </c>
      <c r="G11" s="30">
        <v>55587500</v>
      </c>
      <c r="H11" s="11">
        <f t="shared" si="2"/>
        <v>-0.30515625000000002</v>
      </c>
      <c r="I11" s="14">
        <f t="shared" si="3"/>
        <v>5587500</v>
      </c>
      <c r="J11" s="17">
        <f t="shared" si="4"/>
        <v>0.68015625000000002</v>
      </c>
    </row>
    <row r="12" spans="1:10" s="2" customFormat="1" ht="18" customHeight="1">
      <c r="A12" s="26">
        <v>5</v>
      </c>
      <c r="B12" s="23" t="s">
        <v>8</v>
      </c>
      <c r="C12" s="41">
        <f>'MEI '!C12</f>
        <v>0</v>
      </c>
      <c r="D12" s="41">
        <v>322435496</v>
      </c>
      <c r="E12" s="32">
        <v>0</v>
      </c>
      <c r="F12" s="30">
        <f>'MEI '!F12</f>
        <v>0</v>
      </c>
      <c r="G12" s="30">
        <v>429308894</v>
      </c>
      <c r="H12" s="32">
        <v>0</v>
      </c>
      <c r="I12" s="14">
        <f t="shared" si="3"/>
        <v>106873398</v>
      </c>
      <c r="J12" s="33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41">
        <f>'MEI '!C13</f>
        <v>0</v>
      </c>
      <c r="D13" s="41">
        <v>0</v>
      </c>
      <c r="E13" s="32">
        <v>0</v>
      </c>
      <c r="F13" s="30">
        <f>'MEI '!F13</f>
        <v>0</v>
      </c>
      <c r="G13" s="30"/>
      <c r="H13" s="32">
        <v>0</v>
      </c>
      <c r="I13" s="14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41">
        <f>'MEI '!C14</f>
        <v>0</v>
      </c>
      <c r="D14" s="41">
        <v>0</v>
      </c>
      <c r="E14" s="32">
        <v>0</v>
      </c>
      <c r="F14" s="30">
        <f>'MEI '!F14</f>
        <v>0</v>
      </c>
      <c r="G14" s="30"/>
      <c r="H14" s="32">
        <v>0</v>
      </c>
      <c r="I14" s="14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41">
        <f>'MEI '!C15</f>
        <v>0</v>
      </c>
      <c r="D15" s="41">
        <v>0</v>
      </c>
      <c r="E15" s="32">
        <v>0</v>
      </c>
      <c r="F15" s="30">
        <f>'MEI '!F15</f>
        <v>0</v>
      </c>
      <c r="G15" s="30"/>
      <c r="H15" s="32">
        <v>0</v>
      </c>
      <c r="I15" s="14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41">
        <f>'MEI '!C16</f>
        <v>0</v>
      </c>
      <c r="D16" s="41">
        <v>0</v>
      </c>
      <c r="E16" s="32">
        <v>0</v>
      </c>
      <c r="F16" s="30">
        <f>'MEI '!F16</f>
        <v>0</v>
      </c>
      <c r="G16" s="30"/>
      <c r="H16" s="32">
        <v>0</v>
      </c>
      <c r="I16" s="14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41">
        <f>'MEI '!C17</f>
        <v>200000000</v>
      </c>
      <c r="D17" s="41">
        <v>14245004</v>
      </c>
      <c r="E17" s="11">
        <f t="shared" si="1"/>
        <v>-0.92877498000000003</v>
      </c>
      <c r="F17" s="30">
        <f>'MEI '!F17</f>
        <v>200000000</v>
      </c>
      <c r="G17" s="30">
        <v>75646294</v>
      </c>
      <c r="H17" s="11">
        <f t="shared" si="2"/>
        <v>-0.62176852999999999</v>
      </c>
      <c r="I17" s="14">
        <f t="shared" si="3"/>
        <v>61401290</v>
      </c>
      <c r="J17" s="17">
        <f t="shared" si="4"/>
        <v>1.55054351</v>
      </c>
    </row>
    <row r="18" spans="1:10" s="2" customFormat="1" ht="18" customHeight="1">
      <c r="A18" s="26">
        <v>11</v>
      </c>
      <c r="B18" s="23" t="s">
        <v>11</v>
      </c>
      <c r="C18" s="41">
        <f>'MEI '!C18</f>
        <v>0</v>
      </c>
      <c r="D18" s="41">
        <v>0</v>
      </c>
      <c r="E18" s="11">
        <v>0</v>
      </c>
      <c r="F18" s="30">
        <f>'MEI '!F18</f>
        <v>200000000</v>
      </c>
      <c r="G18" s="30">
        <v>65981800</v>
      </c>
      <c r="H18" s="11">
        <f t="shared" si="2"/>
        <v>-0.67009099999999999</v>
      </c>
      <c r="I18" s="14">
        <f t="shared" si="3"/>
        <v>65981800</v>
      </c>
      <c r="J18" s="17">
        <f t="shared" si="4"/>
        <v>0.67009099999999999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 ht="15" customHeight="1">
      <c r="G22" s="47" t="s">
        <v>14</v>
      </c>
      <c r="H22" s="47"/>
      <c r="I22" s="47"/>
    </row>
    <row r="23" spans="1:10">
      <c r="G23" s="7"/>
      <c r="H23" s="7"/>
    </row>
    <row r="24" spans="1:10">
      <c r="G24" s="7"/>
      <c r="H24" s="7"/>
    </row>
    <row r="25" spans="1:10">
      <c r="G25" s="7"/>
      <c r="H25" s="7"/>
    </row>
    <row r="26" spans="1:10">
      <c r="G26" s="7"/>
      <c r="H26" s="7"/>
    </row>
    <row r="27" spans="1:10">
      <c r="G27" s="7"/>
      <c r="H27" s="7"/>
    </row>
    <row r="28" spans="1:10" ht="15" customHeight="1">
      <c r="G28" s="48" t="s">
        <v>72</v>
      </c>
      <c r="H28" s="48"/>
      <c r="I28" s="48"/>
    </row>
    <row r="29" spans="1:10" ht="15" customHeight="1">
      <c r="G29" s="47" t="s">
        <v>52</v>
      </c>
      <c r="H29" s="47"/>
      <c r="I29" s="47"/>
    </row>
    <row r="30" spans="1:10" ht="15" customHeight="1">
      <c r="G30" s="47" t="s">
        <v>53</v>
      </c>
      <c r="H30" s="47"/>
      <c r="I30" s="47"/>
    </row>
  </sheetData>
  <mergeCells count="11">
    <mergeCell ref="G22:I22"/>
    <mergeCell ref="G28:I28"/>
    <mergeCell ref="G29:I29"/>
    <mergeCell ref="G30:I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G29" sqref="G29:I29"/>
    </sheetView>
  </sheetViews>
  <sheetFormatPr defaultRowHeight="14.25"/>
  <cols>
    <col min="1" max="1" width="4.140625" style="1" customWidth="1"/>
    <col min="2" max="2" width="49.140625" style="1" bestFit="1" customWidth="1"/>
    <col min="3" max="3" width="22.28515625" style="6" customWidth="1"/>
    <col min="4" max="4" width="23" style="6" customWidth="1"/>
    <col min="5" max="5" width="11.140625" style="6" customWidth="1"/>
    <col min="6" max="6" width="23.7109375" style="6" customWidth="1"/>
    <col min="7" max="7" width="24.5703125" style="6" customWidth="1"/>
    <col min="8" max="8" width="10" style="6" bestFit="1" customWidth="1"/>
    <col min="9" max="9" width="21.28515625" style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31.5" customHeight="1">
      <c r="A6" s="51"/>
      <c r="B6" s="53"/>
      <c r="C6" s="37" t="s">
        <v>31</v>
      </c>
      <c r="D6" s="37" t="s">
        <v>30</v>
      </c>
      <c r="E6" s="8" t="s">
        <v>21</v>
      </c>
      <c r="F6" s="37" t="s">
        <v>32</v>
      </c>
      <c r="G6" s="37" t="s">
        <v>70</v>
      </c>
      <c r="H6" s="8" t="s">
        <v>21</v>
      </c>
      <c r="I6" s="38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4">
        <f>SUM(C8:C18)</f>
        <v>816094300</v>
      </c>
      <c r="D7" s="34">
        <f>SUM(D8:D18)</f>
        <v>945981309</v>
      </c>
      <c r="E7" s="10">
        <f>(D7-C7)/C7</f>
        <v>0.15915686336738291</v>
      </c>
      <c r="F7" s="34">
        <f t="shared" ref="F7" si="0">SUM(F8:F18)</f>
        <v>1016094300</v>
      </c>
      <c r="G7" s="34">
        <f>SUM(G8:G18)</f>
        <v>1270200721</v>
      </c>
      <c r="H7" s="10">
        <f>(G7-F7)/F7</f>
        <v>0.25008153377102893</v>
      </c>
      <c r="I7" s="35">
        <f>G7-D7</f>
        <v>324219412</v>
      </c>
      <c r="J7" s="16">
        <f>H7-E7</f>
        <v>9.0924670403646018E-2</v>
      </c>
    </row>
    <row r="8" spans="1:10" s="2" customFormat="1" ht="18" customHeight="1">
      <c r="A8" s="26">
        <v>1</v>
      </c>
      <c r="B8" s="23" t="s">
        <v>4</v>
      </c>
      <c r="C8" s="30">
        <f>JUN!C8</f>
        <v>434094300</v>
      </c>
      <c r="D8" s="30">
        <v>399453933</v>
      </c>
      <c r="E8" s="11">
        <f>(D8-C8)/C8</f>
        <v>-7.979917497188975E-2</v>
      </c>
      <c r="F8" s="30">
        <f>JUN!F8</f>
        <v>434094300</v>
      </c>
      <c r="G8" s="30">
        <v>351844000</v>
      </c>
      <c r="H8" s="11">
        <f>(G8-F8)/F8</f>
        <v>-0.18947565079753409</v>
      </c>
      <c r="I8" s="36">
        <f>G8-D8</f>
        <v>-47609933</v>
      </c>
      <c r="J8" s="17">
        <f>-H8-E8</f>
        <v>0.26927482576942385</v>
      </c>
    </row>
    <row r="9" spans="1:10" s="2" customFormat="1" ht="18" customHeight="1">
      <c r="A9" s="26">
        <v>2</v>
      </c>
      <c r="B9" s="23" t="s">
        <v>5</v>
      </c>
      <c r="C9" s="30">
        <f>JUN!C9</f>
        <v>84000000</v>
      </c>
      <c r="D9" s="30">
        <v>81670300</v>
      </c>
      <c r="E9" s="11">
        <f t="shared" ref="E9:E17" si="1">(D9-C9)/C9</f>
        <v>-2.773452380952381E-2</v>
      </c>
      <c r="F9" s="30">
        <f>JUN!F9</f>
        <v>84000000</v>
      </c>
      <c r="G9" s="30">
        <v>137368400</v>
      </c>
      <c r="H9" s="11">
        <f t="shared" ref="H9:H18" si="2">(G9-F9)/F9</f>
        <v>0.63533809523809526</v>
      </c>
      <c r="I9" s="36">
        <f t="shared" ref="I9:I18" si="3">G9-D9</f>
        <v>55698100</v>
      </c>
      <c r="J9" s="17">
        <f t="shared" ref="J9:J18" si="4">-H9-E9</f>
        <v>-0.60760357142857147</v>
      </c>
    </row>
    <row r="10" spans="1:10" s="2" customFormat="1" ht="18" customHeight="1">
      <c r="A10" s="26">
        <v>3</v>
      </c>
      <c r="B10" s="23" t="s">
        <v>6</v>
      </c>
      <c r="C10" s="30">
        <f>JUN!C10</f>
        <v>18000000</v>
      </c>
      <c r="D10" s="30">
        <v>6506600</v>
      </c>
      <c r="E10" s="11">
        <f t="shared" si="1"/>
        <v>-0.63852222222222221</v>
      </c>
      <c r="F10" s="30">
        <f>JUN!F10</f>
        <v>18000000</v>
      </c>
      <c r="G10" s="30">
        <v>12458450</v>
      </c>
      <c r="H10" s="11">
        <f t="shared" si="2"/>
        <v>-0.30786388888888888</v>
      </c>
      <c r="I10" s="36">
        <f t="shared" si="3"/>
        <v>5951850</v>
      </c>
      <c r="J10" s="17">
        <f t="shared" si="4"/>
        <v>0.94638611111111115</v>
      </c>
    </row>
    <row r="11" spans="1:10" s="2" customFormat="1" ht="18" customHeight="1">
      <c r="A11" s="26">
        <v>4</v>
      </c>
      <c r="B11" s="23" t="s">
        <v>7</v>
      </c>
      <c r="C11" s="30">
        <f>JUN!C11</f>
        <v>80000000</v>
      </c>
      <c r="D11" s="30">
        <v>63175000</v>
      </c>
      <c r="E11" s="11">
        <f t="shared" si="1"/>
        <v>-0.21031250000000001</v>
      </c>
      <c r="F11" s="30">
        <f>JUN!F11</f>
        <v>80000000</v>
      </c>
      <c r="G11" s="30">
        <v>63912500</v>
      </c>
      <c r="H11" s="11">
        <f t="shared" si="2"/>
        <v>-0.20109374999999999</v>
      </c>
      <c r="I11" s="36">
        <f t="shared" si="3"/>
        <v>737500</v>
      </c>
      <c r="J11" s="17">
        <f t="shared" si="4"/>
        <v>0.41140624999999997</v>
      </c>
    </row>
    <row r="12" spans="1:10" s="2" customFormat="1" ht="18" customHeight="1">
      <c r="A12" s="26">
        <v>5</v>
      </c>
      <c r="B12" s="23" t="s">
        <v>8</v>
      </c>
      <c r="C12" s="30">
        <f>JUN!C12</f>
        <v>0</v>
      </c>
      <c r="D12" s="30">
        <v>379720314</v>
      </c>
      <c r="E12" s="32">
        <v>0</v>
      </c>
      <c r="F12" s="30">
        <f>JUN!F12</f>
        <v>0</v>
      </c>
      <c r="G12" s="30">
        <v>495323701</v>
      </c>
      <c r="H12" s="32">
        <v>0</v>
      </c>
      <c r="I12" s="36">
        <f t="shared" si="3"/>
        <v>115603387</v>
      </c>
      <c r="J12" s="33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30">
        <f>JUN!C13</f>
        <v>0</v>
      </c>
      <c r="D13" s="30"/>
      <c r="E13" s="32">
        <v>0</v>
      </c>
      <c r="F13" s="30">
        <f>JUN!F13</f>
        <v>0</v>
      </c>
      <c r="G13" s="30"/>
      <c r="H13" s="32">
        <v>0</v>
      </c>
      <c r="I13" s="36">
        <f t="shared" si="3"/>
        <v>0</v>
      </c>
      <c r="J13" s="33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30">
        <f>JUN!C14</f>
        <v>0</v>
      </c>
      <c r="D14" s="30"/>
      <c r="E14" s="32">
        <v>0</v>
      </c>
      <c r="F14" s="30">
        <f>JUN!F14</f>
        <v>0</v>
      </c>
      <c r="G14" s="30"/>
      <c r="H14" s="32">
        <v>0</v>
      </c>
      <c r="I14" s="36">
        <f t="shared" si="3"/>
        <v>0</v>
      </c>
      <c r="J14" s="33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30">
        <f>JUN!C15</f>
        <v>0</v>
      </c>
      <c r="D15" s="30"/>
      <c r="E15" s="32">
        <v>0</v>
      </c>
      <c r="F15" s="30">
        <f>JUN!F15</f>
        <v>0</v>
      </c>
      <c r="G15" s="30"/>
      <c r="H15" s="32">
        <v>0</v>
      </c>
      <c r="I15" s="36">
        <f t="shared" si="3"/>
        <v>0</v>
      </c>
      <c r="J15" s="33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30">
        <f>JUN!C16</f>
        <v>0</v>
      </c>
      <c r="D16" s="30"/>
      <c r="E16" s="32">
        <v>0</v>
      </c>
      <c r="F16" s="30">
        <f>JUN!F16</f>
        <v>0</v>
      </c>
      <c r="G16" s="30"/>
      <c r="H16" s="32">
        <v>0</v>
      </c>
      <c r="I16" s="36">
        <f t="shared" si="3"/>
        <v>0</v>
      </c>
      <c r="J16" s="33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30">
        <f>JUN!C17</f>
        <v>200000000</v>
      </c>
      <c r="D17" s="30">
        <v>15455162</v>
      </c>
      <c r="E17" s="11">
        <f t="shared" si="1"/>
        <v>-0.92272419000000006</v>
      </c>
      <c r="F17" s="30">
        <f>JUN!F17</f>
        <v>200000000</v>
      </c>
      <c r="G17" s="30">
        <v>143311870</v>
      </c>
      <c r="H17" s="11">
        <f t="shared" si="2"/>
        <v>-0.28344065000000002</v>
      </c>
      <c r="I17" s="36">
        <f t="shared" si="3"/>
        <v>127856708</v>
      </c>
      <c r="J17" s="17">
        <f t="shared" si="4"/>
        <v>1.20616484</v>
      </c>
    </row>
    <row r="18" spans="1:10" s="2" customFormat="1" ht="18" customHeight="1">
      <c r="A18" s="26">
        <v>11</v>
      </c>
      <c r="B18" s="23" t="s">
        <v>11</v>
      </c>
      <c r="C18" s="4">
        <f>JUN!C18</f>
        <v>0</v>
      </c>
      <c r="D18" s="4"/>
      <c r="E18" s="32">
        <v>0</v>
      </c>
      <c r="F18" s="30">
        <f>JUN!F18</f>
        <v>200000000</v>
      </c>
      <c r="G18" s="30">
        <v>65981800</v>
      </c>
      <c r="H18" s="11">
        <f t="shared" si="2"/>
        <v>-0.67009099999999999</v>
      </c>
      <c r="I18" s="36">
        <f t="shared" si="3"/>
        <v>65981800</v>
      </c>
      <c r="J18" s="17">
        <f t="shared" si="4"/>
        <v>0.67009099999999999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 ht="15" customHeight="1">
      <c r="G22" s="47" t="s">
        <v>14</v>
      </c>
      <c r="H22" s="47"/>
      <c r="I22" s="47"/>
    </row>
    <row r="23" spans="1:10">
      <c r="G23" s="7"/>
      <c r="H23" s="7"/>
    </row>
    <row r="24" spans="1:10">
      <c r="G24" s="7"/>
      <c r="H24" s="7"/>
    </row>
    <row r="25" spans="1:10">
      <c r="G25" s="7"/>
      <c r="H25" s="7"/>
    </row>
    <row r="26" spans="1:10">
      <c r="G26" s="7"/>
      <c r="H26" s="7"/>
    </row>
    <row r="27" spans="1:10">
      <c r="G27" s="7"/>
      <c r="H27" s="7"/>
    </row>
    <row r="28" spans="1:10" ht="15" customHeight="1">
      <c r="G28" s="48" t="s">
        <v>72</v>
      </c>
      <c r="H28" s="48"/>
      <c r="I28" s="48"/>
    </row>
    <row r="29" spans="1:10" ht="15" customHeight="1">
      <c r="G29" s="47" t="s">
        <v>52</v>
      </c>
      <c r="H29" s="47"/>
      <c r="I29" s="47"/>
    </row>
    <row r="30" spans="1:10" ht="15" customHeight="1">
      <c r="G30" s="47" t="s">
        <v>53</v>
      </c>
      <c r="H30" s="47"/>
      <c r="I30" s="47"/>
    </row>
  </sheetData>
  <mergeCells count="11">
    <mergeCell ref="G22:I22"/>
    <mergeCell ref="G28:I28"/>
    <mergeCell ref="G29:I29"/>
    <mergeCell ref="G30:I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5" scale="7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E18" sqref="E18"/>
    </sheetView>
  </sheetViews>
  <sheetFormatPr defaultRowHeight="14.25"/>
  <cols>
    <col min="1" max="1" width="4.140625" style="1" customWidth="1"/>
    <col min="2" max="2" width="49.140625" style="1" bestFit="1" customWidth="1"/>
    <col min="3" max="3" width="21.85546875" style="6" customWidth="1"/>
    <col min="4" max="4" width="23.28515625" style="6" customWidth="1"/>
    <col min="5" max="5" width="11.140625" style="6" customWidth="1"/>
    <col min="6" max="6" width="24" style="6" customWidth="1"/>
    <col min="7" max="7" width="24.140625" style="6" customWidth="1"/>
    <col min="8" max="8" width="10" style="6" bestFit="1" customWidth="1"/>
    <col min="9" max="9" width="21.5703125" style="1" bestFit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43.5" customHeight="1">
      <c r="A6" s="51"/>
      <c r="B6" s="53"/>
      <c r="C6" s="37" t="s">
        <v>33</v>
      </c>
      <c r="D6" s="37" t="s">
        <v>34</v>
      </c>
      <c r="E6" s="37" t="s">
        <v>21</v>
      </c>
      <c r="F6" s="37" t="s">
        <v>35</v>
      </c>
      <c r="G6" s="37" t="s">
        <v>71</v>
      </c>
      <c r="H6" s="8" t="s">
        <v>21</v>
      </c>
      <c r="I6" s="38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4">
        <f>SUM(C8:C18)</f>
        <v>816094300</v>
      </c>
      <c r="D7" s="34">
        <f>SUM(D8:D18)</f>
        <v>1128670823</v>
      </c>
      <c r="E7" s="10">
        <f>(D7-C7)/C7</f>
        <v>0.38301520179714527</v>
      </c>
      <c r="F7" s="34">
        <f t="shared" ref="F7:G7" si="0">SUM(F8:F18)</f>
        <v>1016094300</v>
      </c>
      <c r="G7" s="34">
        <f t="shared" si="0"/>
        <v>1659293897</v>
      </c>
      <c r="H7" s="10">
        <f>(G7-F7)/F7</f>
        <v>0.63301171653064092</v>
      </c>
      <c r="I7" s="35">
        <f>G7-D7</f>
        <v>530623074</v>
      </c>
      <c r="J7" s="16">
        <f>H7-E7</f>
        <v>0.24999651473349566</v>
      </c>
    </row>
    <row r="8" spans="1:10" s="2" customFormat="1" ht="18" customHeight="1">
      <c r="A8" s="26">
        <v>1</v>
      </c>
      <c r="B8" s="23" t="s">
        <v>4</v>
      </c>
      <c r="C8" s="30">
        <f>JUL!C8</f>
        <v>434094300</v>
      </c>
      <c r="D8" s="30">
        <v>436471933</v>
      </c>
      <c r="E8" s="11">
        <f>(D8-C8)/C8</f>
        <v>5.4772269527611859E-3</v>
      </c>
      <c r="F8" s="30">
        <f>JUL!F8</f>
        <v>434094300</v>
      </c>
      <c r="G8" s="30">
        <v>455834000</v>
      </c>
      <c r="H8" s="11">
        <f>(G8-F8)/F8</f>
        <v>5.0080593087723106E-2</v>
      </c>
      <c r="I8" s="36">
        <f>G8-D8</f>
        <v>19362067</v>
      </c>
      <c r="J8" s="17">
        <f>-H8-E8</f>
        <v>-5.555782004048429E-2</v>
      </c>
    </row>
    <row r="9" spans="1:10" s="2" customFormat="1" ht="18" customHeight="1">
      <c r="A9" s="26">
        <v>2</v>
      </c>
      <c r="B9" s="23" t="s">
        <v>5</v>
      </c>
      <c r="C9" s="30">
        <f>JUL!C9</f>
        <v>84000000</v>
      </c>
      <c r="D9" s="30">
        <v>99260300</v>
      </c>
      <c r="E9" s="11">
        <f t="shared" ref="E9:E17" si="1">(D9-C9)/C9</f>
        <v>0.18167023809523811</v>
      </c>
      <c r="F9" s="30">
        <f>JUL!F9</f>
        <v>84000000</v>
      </c>
      <c r="G9" s="30">
        <v>212516555</v>
      </c>
      <c r="H9" s="11">
        <f t="shared" ref="H9:H18" si="2">(G9-F9)/F9</f>
        <v>1.529958988095238</v>
      </c>
      <c r="I9" s="36">
        <f t="shared" ref="I9:I18" si="3">G9-D9</f>
        <v>113256255</v>
      </c>
      <c r="J9" s="17">
        <f t="shared" ref="J9:J18" si="4">-H9-E9</f>
        <v>-1.7116292261904762</v>
      </c>
    </row>
    <row r="10" spans="1:10" s="2" customFormat="1" ht="18" customHeight="1">
      <c r="A10" s="26">
        <v>3</v>
      </c>
      <c r="B10" s="23" t="s">
        <v>6</v>
      </c>
      <c r="C10" s="30">
        <f>JUL!C10</f>
        <v>18000000</v>
      </c>
      <c r="D10" s="30">
        <v>8856650</v>
      </c>
      <c r="E10" s="11">
        <f t="shared" si="1"/>
        <v>-0.50796388888888888</v>
      </c>
      <c r="F10" s="30">
        <f>JUL!F10</f>
        <v>18000000</v>
      </c>
      <c r="G10" s="30">
        <v>13908950</v>
      </c>
      <c r="H10" s="11">
        <f t="shared" si="2"/>
        <v>-0.22728055555555557</v>
      </c>
      <c r="I10" s="36">
        <f t="shared" si="3"/>
        <v>5052300</v>
      </c>
      <c r="J10" s="17">
        <f t="shared" si="4"/>
        <v>0.73524444444444448</v>
      </c>
    </row>
    <row r="11" spans="1:10" s="2" customFormat="1" ht="18" customHeight="1">
      <c r="A11" s="26">
        <v>4</v>
      </c>
      <c r="B11" s="23" t="s">
        <v>7</v>
      </c>
      <c r="C11" s="30">
        <f>JUL!C11</f>
        <v>80000000</v>
      </c>
      <c r="D11" s="30">
        <v>73425000</v>
      </c>
      <c r="E11" s="11">
        <f t="shared" si="1"/>
        <v>-8.2187499999999997E-2</v>
      </c>
      <c r="F11" s="30">
        <f>JUL!F11</f>
        <v>80000000</v>
      </c>
      <c r="G11" s="30">
        <v>67912500</v>
      </c>
      <c r="H11" s="11">
        <f t="shared" si="2"/>
        <v>-0.15109375</v>
      </c>
      <c r="I11" s="36">
        <f t="shared" si="3"/>
        <v>-5512500</v>
      </c>
      <c r="J11" s="17">
        <f t="shared" si="4"/>
        <v>0.23328125</v>
      </c>
    </row>
    <row r="12" spans="1:10" s="2" customFormat="1" ht="18" customHeight="1">
      <c r="A12" s="26">
        <v>5</v>
      </c>
      <c r="B12" s="23" t="s">
        <v>8</v>
      </c>
      <c r="C12" s="30">
        <f>JUL!C12</f>
        <v>0</v>
      </c>
      <c r="D12" s="30">
        <v>439912639</v>
      </c>
      <c r="E12" s="32">
        <v>0</v>
      </c>
      <c r="F12" s="30">
        <f>JUL!F12</f>
        <v>0</v>
      </c>
      <c r="G12" s="30">
        <v>564925077</v>
      </c>
      <c r="H12" s="32">
        <v>0</v>
      </c>
      <c r="I12" s="36">
        <f t="shared" si="3"/>
        <v>125012438</v>
      </c>
      <c r="J12" s="32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30">
        <f>JUL!C13</f>
        <v>0</v>
      </c>
      <c r="D13" s="30">
        <v>0</v>
      </c>
      <c r="E13" s="32">
        <v>0</v>
      </c>
      <c r="F13" s="30">
        <f>JUL!F13</f>
        <v>0</v>
      </c>
      <c r="G13" s="30">
        <v>0</v>
      </c>
      <c r="H13" s="32">
        <v>0</v>
      </c>
      <c r="I13" s="36">
        <f t="shared" si="3"/>
        <v>0</v>
      </c>
      <c r="J13" s="32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30">
        <f>JUL!C14</f>
        <v>0</v>
      </c>
      <c r="D14" s="30">
        <v>0</v>
      </c>
      <c r="E14" s="32">
        <v>0</v>
      </c>
      <c r="F14" s="30">
        <f>JUL!F14</f>
        <v>0</v>
      </c>
      <c r="G14" s="30">
        <v>0</v>
      </c>
      <c r="H14" s="32">
        <v>0</v>
      </c>
      <c r="I14" s="36">
        <f t="shared" si="3"/>
        <v>0</v>
      </c>
      <c r="J14" s="32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30">
        <f>JUL!C15</f>
        <v>0</v>
      </c>
      <c r="D15" s="30">
        <v>0</v>
      </c>
      <c r="E15" s="32">
        <v>0</v>
      </c>
      <c r="F15" s="30">
        <f>JUL!F15</f>
        <v>0</v>
      </c>
      <c r="G15" s="30">
        <v>0</v>
      </c>
      <c r="H15" s="32">
        <v>0</v>
      </c>
      <c r="I15" s="36">
        <f t="shared" si="3"/>
        <v>0</v>
      </c>
      <c r="J15" s="32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30">
        <f>JUL!C16</f>
        <v>0</v>
      </c>
      <c r="D16" s="30">
        <v>0</v>
      </c>
      <c r="E16" s="32">
        <v>0</v>
      </c>
      <c r="F16" s="30">
        <f>JUL!F16</f>
        <v>0</v>
      </c>
      <c r="G16" s="30">
        <v>0</v>
      </c>
      <c r="H16" s="32">
        <v>0</v>
      </c>
      <c r="I16" s="36">
        <f t="shared" si="3"/>
        <v>0</v>
      </c>
      <c r="J16" s="32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30">
        <f>JUL!C17</f>
        <v>200000000</v>
      </c>
      <c r="D17" s="30">
        <v>70744301</v>
      </c>
      <c r="E17" s="11">
        <f t="shared" si="1"/>
        <v>-0.64627849500000001</v>
      </c>
      <c r="F17" s="30">
        <f>JUL!F17</f>
        <v>200000000</v>
      </c>
      <c r="G17" s="30">
        <v>226965265</v>
      </c>
      <c r="H17" s="11">
        <f t="shared" si="2"/>
        <v>0.134826325</v>
      </c>
      <c r="I17" s="36">
        <f t="shared" si="3"/>
        <v>156220964</v>
      </c>
      <c r="J17" s="17">
        <f t="shared" si="4"/>
        <v>0.51145216999999998</v>
      </c>
    </row>
    <row r="18" spans="1:10" s="2" customFormat="1" ht="18" customHeight="1">
      <c r="A18" s="26">
        <v>11</v>
      </c>
      <c r="B18" s="23" t="s">
        <v>11</v>
      </c>
      <c r="C18" s="30">
        <f>JUL!C18</f>
        <v>0</v>
      </c>
      <c r="D18" s="30">
        <v>0</v>
      </c>
      <c r="E18" s="32">
        <v>0</v>
      </c>
      <c r="F18" s="30">
        <f>JUL!F18</f>
        <v>200000000</v>
      </c>
      <c r="G18" s="30">
        <v>117231550</v>
      </c>
      <c r="H18" s="11">
        <f t="shared" si="2"/>
        <v>-0.41384225000000002</v>
      </c>
      <c r="I18" s="36">
        <f t="shared" si="3"/>
        <v>117231550</v>
      </c>
      <c r="J18" s="17">
        <f t="shared" si="4"/>
        <v>0.41384225000000002</v>
      </c>
    </row>
    <row r="19" spans="1:10" s="5" customFormat="1" ht="12.95" customHeight="1" thickBot="1">
      <c r="A19" s="18"/>
      <c r="B19" s="24"/>
      <c r="C19" s="46"/>
      <c r="D19" s="46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 ht="15" customHeight="1">
      <c r="G22" s="47" t="s">
        <v>14</v>
      </c>
      <c r="H22" s="47"/>
      <c r="I22" s="47"/>
    </row>
    <row r="23" spans="1:10">
      <c r="G23" s="7"/>
      <c r="H23" s="7"/>
    </row>
    <row r="24" spans="1:10">
      <c r="G24" s="7"/>
      <c r="H24" s="7"/>
    </row>
    <row r="25" spans="1:10">
      <c r="G25" s="7"/>
      <c r="H25" s="7"/>
    </row>
    <row r="26" spans="1:10">
      <c r="G26" s="7"/>
      <c r="H26" s="7"/>
    </row>
    <row r="27" spans="1:10">
      <c r="G27" s="7"/>
      <c r="H27" s="7"/>
    </row>
    <row r="28" spans="1:10" ht="15" customHeight="1">
      <c r="G28" s="48" t="s">
        <v>72</v>
      </c>
      <c r="H28" s="48"/>
      <c r="I28" s="48"/>
    </row>
    <row r="29" spans="1:10" ht="15" customHeight="1">
      <c r="G29" s="47" t="s">
        <v>52</v>
      </c>
      <c r="H29" s="47"/>
      <c r="I29" s="47"/>
    </row>
    <row r="30" spans="1:10" ht="15" customHeight="1">
      <c r="G30" s="47" t="s">
        <v>53</v>
      </c>
      <c r="H30" s="47"/>
      <c r="I30" s="47"/>
    </row>
  </sheetData>
  <mergeCells count="11">
    <mergeCell ref="G28:I28"/>
    <mergeCell ref="G29:I29"/>
    <mergeCell ref="G30:I30"/>
    <mergeCell ref="A1:J1"/>
    <mergeCell ref="A3:J3"/>
    <mergeCell ref="I5:J5"/>
    <mergeCell ref="A5:A6"/>
    <mergeCell ref="B5:B6"/>
    <mergeCell ref="C5:E5"/>
    <mergeCell ref="F5:H5"/>
    <mergeCell ref="G22:I22"/>
  </mergeCells>
  <printOptions horizontalCentered="1"/>
  <pageMargins left="0.31" right="0.43" top="0.36" bottom="0.75" header="0.3" footer="0.3"/>
  <pageSetup paperSize="10000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80" zoomScaleNormal="80" workbookViewId="0">
      <selection activeCell="H22" sqref="H22"/>
    </sheetView>
  </sheetViews>
  <sheetFormatPr defaultRowHeight="14.25"/>
  <cols>
    <col min="1" max="1" width="4.140625" style="1" customWidth="1"/>
    <col min="2" max="2" width="49.140625" style="1" bestFit="1" customWidth="1"/>
    <col min="3" max="3" width="27.5703125" style="6" bestFit="1" customWidth="1"/>
    <col min="4" max="4" width="35.7109375" style="6" bestFit="1" customWidth="1"/>
    <col min="5" max="5" width="11.140625" style="6" customWidth="1"/>
    <col min="6" max="6" width="31" style="6" bestFit="1" customWidth="1"/>
    <col min="7" max="7" width="35.7109375" style="6" bestFit="1" customWidth="1"/>
    <col min="8" max="8" width="10" style="6" bestFit="1" customWidth="1"/>
    <col min="9" max="9" width="17.85546875" style="1" bestFit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19.5" customHeight="1">
      <c r="A6" s="51"/>
      <c r="B6" s="53"/>
      <c r="C6" s="8" t="s">
        <v>36</v>
      </c>
      <c r="D6" s="8" t="s">
        <v>37</v>
      </c>
      <c r="E6" s="8" t="s">
        <v>21</v>
      </c>
      <c r="F6" s="8" t="s">
        <v>38</v>
      </c>
      <c r="G6" s="8" t="s">
        <v>73</v>
      </c>
      <c r="H6" s="8" t="s">
        <v>21</v>
      </c>
      <c r="I6" s="12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1388577834</v>
      </c>
      <c r="E7" s="10">
        <f>(D7-C7)/C7</f>
        <v>0.70149189131697154</v>
      </c>
      <c r="F7" s="3">
        <f t="shared" ref="F7:G7" si="0">SUM(F8:F18)</f>
        <v>1016094300</v>
      </c>
      <c r="G7" s="3">
        <f t="shared" si="0"/>
        <v>1686047850</v>
      </c>
      <c r="H7" s="10">
        <f>(G7-F7)/F7</f>
        <v>0.65934190360087641</v>
      </c>
      <c r="I7" s="13">
        <f>G7-D7</f>
        <v>297470016</v>
      </c>
      <c r="J7" s="16">
        <f>H7-E7</f>
        <v>-4.2149987716095128E-2</v>
      </c>
    </row>
    <row r="8" spans="1:10" s="2" customFormat="1" ht="18" customHeight="1">
      <c r="A8" s="26">
        <v>1</v>
      </c>
      <c r="B8" s="23" t="s">
        <v>4</v>
      </c>
      <c r="C8" s="4">
        <f>AGS!C8</f>
        <v>434094300</v>
      </c>
      <c r="D8" s="4">
        <v>520989933</v>
      </c>
      <c r="E8" s="11">
        <f>(D8-C8)/C8</f>
        <v>0.20017685788548709</v>
      </c>
      <c r="F8" s="4">
        <f>AGS!F8</f>
        <v>434094300</v>
      </c>
      <c r="G8" s="4">
        <v>468604000</v>
      </c>
      <c r="H8" s="11">
        <f>(G8-F8)/F8</f>
        <v>7.9498164338946631E-2</v>
      </c>
      <c r="I8" s="14">
        <f>G8-D8</f>
        <v>-52385933</v>
      </c>
      <c r="J8" s="17">
        <f>-H8-E8</f>
        <v>-0.27967502222443374</v>
      </c>
    </row>
    <row r="9" spans="1:10" s="2" customFormat="1" ht="18" customHeight="1">
      <c r="A9" s="26">
        <v>2</v>
      </c>
      <c r="B9" s="23" t="s">
        <v>5</v>
      </c>
      <c r="C9" s="4">
        <f>AGS!C9</f>
        <v>84000000</v>
      </c>
      <c r="D9" s="4">
        <v>123835300</v>
      </c>
      <c r="E9" s="11">
        <f t="shared" ref="E9:E18" si="1">(D9-C9)/C9</f>
        <v>0.4742297619047619</v>
      </c>
      <c r="F9" s="4">
        <f>AGS!F9</f>
        <v>84000000</v>
      </c>
      <c r="G9" s="4">
        <v>215716555</v>
      </c>
      <c r="H9" s="11">
        <f t="shared" ref="H9:H18" si="2">(G9-F9)/F9</f>
        <v>1.5680542261904762</v>
      </c>
      <c r="I9" s="14">
        <f t="shared" ref="I9:I18" si="3">G9-D9</f>
        <v>91881255</v>
      </c>
      <c r="J9" s="17">
        <f t="shared" ref="J9:J18" si="4">-H9-E9</f>
        <v>-2.0422839880952379</v>
      </c>
    </row>
    <row r="10" spans="1:10" s="2" customFormat="1" ht="18" customHeight="1">
      <c r="A10" s="26">
        <v>3</v>
      </c>
      <c r="B10" s="23" t="s">
        <v>6</v>
      </c>
      <c r="C10" s="4">
        <f>AGS!C10</f>
        <v>18000000</v>
      </c>
      <c r="D10" s="4">
        <v>9908800</v>
      </c>
      <c r="E10" s="11">
        <f t="shared" si="1"/>
        <v>-0.44951111111111108</v>
      </c>
      <c r="F10" s="4">
        <f>AGS!F10</f>
        <v>18000000</v>
      </c>
      <c r="G10" s="4">
        <v>14210000</v>
      </c>
      <c r="H10" s="11">
        <f t="shared" si="2"/>
        <v>-0.21055555555555555</v>
      </c>
      <c r="I10" s="14">
        <f t="shared" si="3"/>
        <v>4301200</v>
      </c>
      <c r="J10" s="17">
        <f t="shared" si="4"/>
        <v>0.66006666666666658</v>
      </c>
    </row>
    <row r="11" spans="1:10" s="2" customFormat="1" ht="18" customHeight="1">
      <c r="A11" s="26">
        <v>4</v>
      </c>
      <c r="B11" s="23" t="s">
        <v>7</v>
      </c>
      <c r="C11" s="4">
        <f>AGS!C11</f>
        <v>80000000</v>
      </c>
      <c r="D11" s="4">
        <v>79865000</v>
      </c>
      <c r="E11" s="11">
        <f t="shared" si="1"/>
        <v>-1.6875E-3</v>
      </c>
      <c r="F11" s="4">
        <f>AGS!F11</f>
        <v>80000000</v>
      </c>
      <c r="G11" s="4">
        <v>68050000</v>
      </c>
      <c r="H11" s="11">
        <f t="shared" si="2"/>
        <v>-0.14937500000000001</v>
      </c>
      <c r="I11" s="14">
        <f t="shared" si="3"/>
        <v>-11815000</v>
      </c>
      <c r="J11" s="17">
        <f t="shared" si="4"/>
        <v>0.15106250000000002</v>
      </c>
    </row>
    <row r="12" spans="1:10" s="2" customFormat="1" ht="18" customHeight="1">
      <c r="A12" s="26">
        <v>5</v>
      </c>
      <c r="B12" s="23" t="s">
        <v>8</v>
      </c>
      <c r="C12" s="4">
        <f>AGS!C12</f>
        <v>0</v>
      </c>
      <c r="D12" s="4">
        <v>499590688</v>
      </c>
      <c r="E12" s="32">
        <v>0</v>
      </c>
      <c r="F12" s="4">
        <f>AGS!F12</f>
        <v>0</v>
      </c>
      <c r="G12" s="4">
        <v>564925077</v>
      </c>
      <c r="H12" s="32">
        <v>0</v>
      </c>
      <c r="I12" s="14">
        <f t="shared" si="3"/>
        <v>65334389</v>
      </c>
      <c r="J12" s="17">
        <f t="shared" si="4"/>
        <v>0</v>
      </c>
    </row>
    <row r="13" spans="1:10" s="2" customFormat="1" ht="18" customHeight="1">
      <c r="A13" s="26">
        <v>6</v>
      </c>
      <c r="B13" s="23" t="s">
        <v>9</v>
      </c>
      <c r="C13" s="4">
        <f>AGS!C13</f>
        <v>0</v>
      </c>
      <c r="D13" s="4"/>
      <c r="E13" s="32">
        <v>0</v>
      </c>
      <c r="F13" s="4">
        <f>AGS!F13</f>
        <v>0</v>
      </c>
      <c r="G13" s="4"/>
      <c r="H13" s="32">
        <v>0</v>
      </c>
      <c r="I13" s="14">
        <f t="shared" si="3"/>
        <v>0</v>
      </c>
      <c r="J13" s="17">
        <f t="shared" si="4"/>
        <v>0</v>
      </c>
    </row>
    <row r="14" spans="1:10" s="2" customFormat="1" ht="18" customHeight="1">
      <c r="A14" s="26">
        <v>7</v>
      </c>
      <c r="B14" s="23" t="s">
        <v>16</v>
      </c>
      <c r="C14" s="4">
        <f>AGS!C14</f>
        <v>0</v>
      </c>
      <c r="D14" s="4"/>
      <c r="E14" s="32">
        <v>0</v>
      </c>
      <c r="F14" s="4">
        <f>AGS!F14</f>
        <v>0</v>
      </c>
      <c r="G14" s="4"/>
      <c r="H14" s="32">
        <v>0</v>
      </c>
      <c r="I14" s="14">
        <f t="shared" si="3"/>
        <v>0</v>
      </c>
      <c r="J14" s="17">
        <f t="shared" si="4"/>
        <v>0</v>
      </c>
    </row>
    <row r="15" spans="1:10" s="2" customFormat="1" ht="18" customHeight="1">
      <c r="A15" s="26">
        <v>8</v>
      </c>
      <c r="B15" s="23" t="s">
        <v>10</v>
      </c>
      <c r="C15" s="4">
        <f>AGS!C15</f>
        <v>0</v>
      </c>
      <c r="D15" s="4"/>
      <c r="E15" s="32">
        <v>0</v>
      </c>
      <c r="F15" s="4">
        <f>AGS!F15</f>
        <v>0</v>
      </c>
      <c r="G15" s="4"/>
      <c r="H15" s="32">
        <v>0</v>
      </c>
      <c r="I15" s="14">
        <f t="shared" si="3"/>
        <v>0</v>
      </c>
      <c r="J15" s="17">
        <f t="shared" si="4"/>
        <v>0</v>
      </c>
    </row>
    <row r="16" spans="1:10" s="2" customFormat="1" ht="18" customHeight="1">
      <c r="A16" s="26">
        <v>9</v>
      </c>
      <c r="B16" s="23" t="s">
        <v>17</v>
      </c>
      <c r="C16" s="4">
        <f>AGS!C16</f>
        <v>0</v>
      </c>
      <c r="D16" s="4"/>
      <c r="E16" s="32">
        <v>0</v>
      </c>
      <c r="F16" s="4">
        <f>AGS!F16</f>
        <v>0</v>
      </c>
      <c r="G16" s="4"/>
      <c r="H16" s="32">
        <v>0</v>
      </c>
      <c r="I16" s="14">
        <f t="shared" si="3"/>
        <v>0</v>
      </c>
      <c r="J16" s="17">
        <f t="shared" si="4"/>
        <v>0</v>
      </c>
    </row>
    <row r="17" spans="1:10" s="2" customFormat="1" ht="18" customHeight="1">
      <c r="A17" s="26">
        <v>10</v>
      </c>
      <c r="B17" s="23" t="s">
        <v>12</v>
      </c>
      <c r="C17" s="4">
        <f>AGS!C17</f>
        <v>200000000</v>
      </c>
      <c r="D17" s="4">
        <v>154388113</v>
      </c>
      <c r="E17" s="11">
        <f t="shared" si="1"/>
        <v>-0.228059435</v>
      </c>
      <c r="F17" s="4">
        <f>AGS!F17</f>
        <v>200000000</v>
      </c>
      <c r="G17" s="4">
        <v>237310668</v>
      </c>
      <c r="H17" s="11">
        <f t="shared" si="2"/>
        <v>0.18655334000000001</v>
      </c>
      <c r="I17" s="14">
        <f t="shared" si="3"/>
        <v>82922555</v>
      </c>
      <c r="J17" s="17">
        <f t="shared" si="4"/>
        <v>4.1506094999999993E-2</v>
      </c>
    </row>
    <row r="18" spans="1:10" s="2" customFormat="1" ht="18" customHeight="1">
      <c r="A18" s="26">
        <v>11</v>
      </c>
      <c r="B18" s="23" t="s">
        <v>11</v>
      </c>
      <c r="C18" s="4">
        <f>AGS!C18</f>
        <v>0</v>
      </c>
      <c r="D18" s="4">
        <v>0</v>
      </c>
      <c r="E18" s="32">
        <v>0</v>
      </c>
      <c r="F18" s="4">
        <f>AGS!F18</f>
        <v>200000000</v>
      </c>
      <c r="G18" s="4">
        <v>117231550</v>
      </c>
      <c r="H18" s="11">
        <f t="shared" si="2"/>
        <v>-0.41384225000000002</v>
      </c>
      <c r="I18" s="14">
        <f t="shared" si="3"/>
        <v>117231550</v>
      </c>
      <c r="J18" s="17">
        <f t="shared" si="4"/>
        <v>0.41384225000000002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22:G22"/>
    <mergeCell ref="F28:G28"/>
    <mergeCell ref="F29:G29"/>
    <mergeCell ref="F30:G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F29" sqref="F29:G29"/>
    </sheetView>
  </sheetViews>
  <sheetFormatPr defaultRowHeight="14.25"/>
  <cols>
    <col min="1" max="1" width="4.140625" style="1" customWidth="1"/>
    <col min="2" max="2" width="49.140625" style="1" bestFit="1" customWidth="1"/>
    <col min="3" max="3" width="27.5703125" style="6" bestFit="1" customWidth="1"/>
    <col min="4" max="4" width="35.7109375" style="6" bestFit="1" customWidth="1"/>
    <col min="5" max="5" width="11.140625" style="6" customWidth="1"/>
    <col min="6" max="6" width="31" style="6" bestFit="1" customWidth="1"/>
    <col min="7" max="7" width="35.7109375" style="6" bestFit="1" customWidth="1"/>
    <col min="8" max="8" width="10" style="6" bestFit="1" customWidth="1"/>
    <col min="9" max="9" width="17.85546875" style="1" bestFit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19.5" customHeight="1">
      <c r="A6" s="51"/>
      <c r="B6" s="53"/>
      <c r="C6" s="8" t="s">
        <v>39</v>
      </c>
      <c r="D6" s="8" t="s">
        <v>40</v>
      </c>
      <c r="E6" s="8" t="s">
        <v>21</v>
      </c>
      <c r="F6" s="8" t="s">
        <v>41</v>
      </c>
      <c r="G6" s="8" t="s">
        <v>42</v>
      </c>
      <c r="H6" s="8" t="s">
        <v>21</v>
      </c>
      <c r="I6" s="12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1696808490</v>
      </c>
      <c r="E7" s="10">
        <f>(D7-C7)/C7</f>
        <v>1.0791818911123383</v>
      </c>
      <c r="F7" s="3">
        <f t="shared" ref="F7" si="0">SUM(F8:F18)</f>
        <v>0</v>
      </c>
      <c r="G7" s="3"/>
      <c r="H7" s="10" t="e">
        <f>(G7-F7)/F7</f>
        <v>#DIV/0!</v>
      </c>
      <c r="I7" s="13">
        <f>G7-D7</f>
        <v>-1696808490</v>
      </c>
      <c r="J7" s="16" t="e">
        <f>H7-E7</f>
        <v>#DIV/0!</v>
      </c>
    </row>
    <row r="8" spans="1:10" s="2" customFormat="1" ht="18" customHeight="1">
      <c r="A8" s="26">
        <v>1</v>
      </c>
      <c r="B8" s="23" t="s">
        <v>4</v>
      </c>
      <c r="C8" s="4">
        <f>SEP!C8</f>
        <v>434094300</v>
      </c>
      <c r="D8" s="4">
        <v>606020933</v>
      </c>
      <c r="E8" s="11">
        <f>(D8-C8)/C8</f>
        <v>0.39605825969150021</v>
      </c>
      <c r="F8" s="4"/>
      <c r="G8" s="4"/>
      <c r="H8" s="11" t="e">
        <f>(G8-F8)/F8</f>
        <v>#DIV/0!</v>
      </c>
      <c r="I8" s="14">
        <f>G8-D8</f>
        <v>-606020933</v>
      </c>
      <c r="J8" s="17" t="e">
        <f>-H8-E8</f>
        <v>#DIV/0!</v>
      </c>
    </row>
    <row r="9" spans="1:10" s="2" customFormat="1" ht="18" customHeight="1">
      <c r="A9" s="26">
        <v>2</v>
      </c>
      <c r="B9" s="23" t="s">
        <v>5</v>
      </c>
      <c r="C9" s="4">
        <f>SEP!C9</f>
        <v>84000000</v>
      </c>
      <c r="D9" s="4">
        <v>154787800</v>
      </c>
      <c r="E9" s="11">
        <f t="shared" ref="E9:E18" si="1">(D9-C9)/C9</f>
        <v>0.84271190476190472</v>
      </c>
      <c r="F9" s="4"/>
      <c r="G9" s="4"/>
      <c r="H9" s="11" t="e">
        <f t="shared" ref="H9:H18" si="2">(G9-F9)/F9</f>
        <v>#DIV/0!</v>
      </c>
      <c r="I9" s="14">
        <f t="shared" ref="I9:I18" si="3">G9-D9</f>
        <v>-154787800</v>
      </c>
      <c r="J9" s="17" t="e">
        <f t="shared" ref="J9:J18" si="4">-H9-E9</f>
        <v>#DIV/0!</v>
      </c>
    </row>
    <row r="10" spans="1:10" s="2" customFormat="1" ht="18" customHeight="1">
      <c r="A10" s="26">
        <v>3</v>
      </c>
      <c r="B10" s="23" t="s">
        <v>6</v>
      </c>
      <c r="C10" s="4">
        <f>SEP!C10</f>
        <v>18000000</v>
      </c>
      <c r="D10" s="4">
        <v>15979850</v>
      </c>
      <c r="E10" s="11">
        <f t="shared" si="1"/>
        <v>-0.11223055555555556</v>
      </c>
      <c r="F10" s="4"/>
      <c r="G10" s="4"/>
      <c r="H10" s="11" t="e">
        <f t="shared" si="2"/>
        <v>#DIV/0!</v>
      </c>
      <c r="I10" s="14">
        <f t="shared" si="3"/>
        <v>-15979850</v>
      </c>
      <c r="J10" s="17" t="e">
        <f t="shared" si="4"/>
        <v>#DIV/0!</v>
      </c>
    </row>
    <row r="11" spans="1:10" s="2" customFormat="1" ht="18" customHeight="1">
      <c r="A11" s="26">
        <v>4</v>
      </c>
      <c r="B11" s="23" t="s">
        <v>7</v>
      </c>
      <c r="C11" s="4">
        <f>SEP!C11</f>
        <v>80000000</v>
      </c>
      <c r="D11" s="4">
        <v>109090000</v>
      </c>
      <c r="E11" s="11">
        <f t="shared" si="1"/>
        <v>0.36362499999999998</v>
      </c>
      <c r="F11" s="4"/>
      <c r="G11" s="4"/>
      <c r="H11" s="11" t="e">
        <f t="shared" si="2"/>
        <v>#DIV/0!</v>
      </c>
      <c r="I11" s="14">
        <f t="shared" si="3"/>
        <v>-109090000</v>
      </c>
      <c r="J11" s="17" t="e">
        <f t="shared" si="4"/>
        <v>#DIV/0!</v>
      </c>
    </row>
    <row r="12" spans="1:10" s="2" customFormat="1" ht="18" customHeight="1">
      <c r="A12" s="26">
        <v>5</v>
      </c>
      <c r="B12" s="23" t="s">
        <v>8</v>
      </c>
      <c r="C12" s="4">
        <f>SEP!C12</f>
        <v>0</v>
      </c>
      <c r="D12" s="4">
        <v>560945325</v>
      </c>
      <c r="E12" s="11" t="e">
        <f t="shared" si="1"/>
        <v>#DIV/0!</v>
      </c>
      <c r="F12" s="4"/>
      <c r="G12" s="4"/>
      <c r="H12" s="11" t="e">
        <f t="shared" si="2"/>
        <v>#DIV/0!</v>
      </c>
      <c r="I12" s="14">
        <f t="shared" si="3"/>
        <v>-560945325</v>
      </c>
      <c r="J12" s="17" t="e">
        <f t="shared" si="4"/>
        <v>#DIV/0!</v>
      </c>
    </row>
    <row r="13" spans="1:10" s="2" customFormat="1" ht="18" customHeight="1">
      <c r="A13" s="26">
        <v>6</v>
      </c>
      <c r="B13" s="23" t="s">
        <v>9</v>
      </c>
      <c r="C13" s="4">
        <f>SEP!C13</f>
        <v>0</v>
      </c>
      <c r="D13" s="4"/>
      <c r="E13" s="11" t="e">
        <f t="shared" si="1"/>
        <v>#DIV/0!</v>
      </c>
      <c r="F13" s="4"/>
      <c r="G13" s="4"/>
      <c r="H13" s="11" t="e">
        <f t="shared" si="2"/>
        <v>#DIV/0!</v>
      </c>
      <c r="I13" s="14">
        <f t="shared" si="3"/>
        <v>0</v>
      </c>
      <c r="J13" s="17" t="e">
        <f t="shared" si="4"/>
        <v>#DIV/0!</v>
      </c>
    </row>
    <row r="14" spans="1:10" s="2" customFormat="1" ht="18" customHeight="1">
      <c r="A14" s="26">
        <v>7</v>
      </c>
      <c r="B14" s="23" t="s">
        <v>16</v>
      </c>
      <c r="C14" s="4">
        <f>SEP!C14</f>
        <v>0</v>
      </c>
      <c r="D14" s="4"/>
      <c r="E14" s="11" t="e">
        <f t="shared" si="1"/>
        <v>#DIV/0!</v>
      </c>
      <c r="F14" s="4"/>
      <c r="G14" s="4"/>
      <c r="H14" s="11" t="e">
        <f t="shared" si="2"/>
        <v>#DIV/0!</v>
      </c>
      <c r="I14" s="14">
        <f t="shared" si="3"/>
        <v>0</v>
      </c>
      <c r="J14" s="17" t="e">
        <f t="shared" si="4"/>
        <v>#DIV/0!</v>
      </c>
    </row>
    <row r="15" spans="1:10" s="2" customFormat="1" ht="18" customHeight="1">
      <c r="A15" s="26">
        <v>8</v>
      </c>
      <c r="B15" s="23" t="s">
        <v>10</v>
      </c>
      <c r="C15" s="4">
        <f>SEP!C15</f>
        <v>0</v>
      </c>
      <c r="D15" s="4"/>
      <c r="E15" s="11" t="e">
        <f t="shared" si="1"/>
        <v>#DIV/0!</v>
      </c>
      <c r="F15" s="4"/>
      <c r="G15" s="4"/>
      <c r="H15" s="11" t="e">
        <f t="shared" si="2"/>
        <v>#DIV/0!</v>
      </c>
      <c r="I15" s="14">
        <f t="shared" si="3"/>
        <v>0</v>
      </c>
      <c r="J15" s="17" t="e">
        <f t="shared" si="4"/>
        <v>#DIV/0!</v>
      </c>
    </row>
    <row r="16" spans="1:10" s="2" customFormat="1" ht="18" customHeight="1">
      <c r="A16" s="26">
        <v>9</v>
      </c>
      <c r="B16" s="23" t="s">
        <v>17</v>
      </c>
      <c r="C16" s="4">
        <f>SEP!C16</f>
        <v>0</v>
      </c>
      <c r="D16" s="4"/>
      <c r="E16" s="11" t="e">
        <f t="shared" si="1"/>
        <v>#DIV/0!</v>
      </c>
      <c r="F16" s="4"/>
      <c r="G16" s="4"/>
      <c r="H16" s="11" t="e">
        <f t="shared" si="2"/>
        <v>#DIV/0!</v>
      </c>
      <c r="I16" s="14">
        <f t="shared" si="3"/>
        <v>0</v>
      </c>
      <c r="J16" s="17" t="e">
        <f t="shared" si="4"/>
        <v>#DIV/0!</v>
      </c>
    </row>
    <row r="17" spans="1:10" s="2" customFormat="1" ht="18" customHeight="1">
      <c r="A17" s="26">
        <v>10</v>
      </c>
      <c r="B17" s="23" t="s">
        <v>12</v>
      </c>
      <c r="C17" s="4">
        <f>SEP!C17</f>
        <v>200000000</v>
      </c>
      <c r="D17" s="4">
        <v>245504582</v>
      </c>
      <c r="E17" s="11">
        <f t="shared" si="1"/>
        <v>0.22752290999999999</v>
      </c>
      <c r="F17" s="4"/>
      <c r="G17" s="4"/>
      <c r="H17" s="11" t="e">
        <f t="shared" si="2"/>
        <v>#DIV/0!</v>
      </c>
      <c r="I17" s="14">
        <f t="shared" si="3"/>
        <v>-245504582</v>
      </c>
      <c r="J17" s="17" t="e">
        <f t="shared" si="4"/>
        <v>#DIV/0!</v>
      </c>
    </row>
    <row r="18" spans="1:10" s="2" customFormat="1" ht="18" customHeight="1">
      <c r="A18" s="26">
        <v>11</v>
      </c>
      <c r="B18" s="23" t="s">
        <v>11</v>
      </c>
      <c r="C18" s="4">
        <f>SEP!C18</f>
        <v>0</v>
      </c>
      <c r="D18" s="4">
        <v>4480000</v>
      </c>
      <c r="E18" s="11" t="e">
        <f t="shared" si="1"/>
        <v>#DIV/0!</v>
      </c>
      <c r="F18" s="4"/>
      <c r="G18" s="4"/>
      <c r="H18" s="11" t="e">
        <f t="shared" si="2"/>
        <v>#DIV/0!</v>
      </c>
      <c r="I18" s="14">
        <f t="shared" si="3"/>
        <v>-4480000</v>
      </c>
      <c r="J18" s="17" t="e">
        <f t="shared" si="4"/>
        <v>#DIV/0!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22:G22"/>
    <mergeCell ref="F28:G28"/>
    <mergeCell ref="F29:G29"/>
    <mergeCell ref="F30:G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F29" sqref="F29:G29"/>
    </sheetView>
  </sheetViews>
  <sheetFormatPr defaultRowHeight="14.25"/>
  <cols>
    <col min="1" max="1" width="4.140625" style="1" customWidth="1"/>
    <col min="2" max="2" width="49.140625" style="1" bestFit="1" customWidth="1"/>
    <col min="3" max="3" width="31.5703125" style="6" bestFit="1" customWidth="1"/>
    <col min="4" max="4" width="35.7109375" style="6" bestFit="1" customWidth="1"/>
    <col min="5" max="5" width="11.140625" style="6" customWidth="1"/>
    <col min="6" max="6" width="31" style="6" bestFit="1" customWidth="1"/>
    <col min="7" max="7" width="35.7109375" style="6" bestFit="1" customWidth="1"/>
    <col min="8" max="8" width="10" style="6" bestFit="1" customWidth="1"/>
    <col min="9" max="9" width="17.85546875" style="1" bestFit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19.5" customHeight="1">
      <c r="A6" s="51"/>
      <c r="B6" s="53"/>
      <c r="C6" s="8" t="s">
        <v>43</v>
      </c>
      <c r="D6" s="8" t="s">
        <v>44</v>
      </c>
      <c r="E6" s="8" t="s">
        <v>21</v>
      </c>
      <c r="F6" s="8" t="s">
        <v>45</v>
      </c>
      <c r="G6" s="8" t="s">
        <v>46</v>
      </c>
      <c r="H6" s="8" t="s">
        <v>21</v>
      </c>
      <c r="I6" s="12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2036386960</v>
      </c>
      <c r="E7" s="10">
        <f>(D7-C7)/C7</f>
        <v>1.4952838905994075</v>
      </c>
      <c r="F7" s="3">
        <f t="shared" ref="F7" si="0">SUM(F8:F18)</f>
        <v>0</v>
      </c>
      <c r="G7" s="3"/>
      <c r="H7" s="10" t="e">
        <f>(G7-F7)/F7</f>
        <v>#DIV/0!</v>
      </c>
      <c r="I7" s="13">
        <f>G7-D7</f>
        <v>-2036386960</v>
      </c>
      <c r="J7" s="16" t="e">
        <f>H7-E7</f>
        <v>#DIV/0!</v>
      </c>
    </row>
    <row r="8" spans="1:10" s="2" customFormat="1" ht="18" customHeight="1">
      <c r="A8" s="26">
        <v>1</v>
      </c>
      <c r="B8" s="23" t="s">
        <v>4</v>
      </c>
      <c r="C8" s="4">
        <f>OKT!C8</f>
        <v>434094300</v>
      </c>
      <c r="D8" s="4">
        <v>764319933</v>
      </c>
      <c r="E8" s="11">
        <f>(D8-C8)/C8</f>
        <v>0.76072326450727412</v>
      </c>
      <c r="F8" s="4"/>
      <c r="G8" s="4"/>
      <c r="H8" s="11" t="e">
        <f>(G8-F8)/F8</f>
        <v>#DIV/0!</v>
      </c>
      <c r="I8" s="14">
        <f>G8-D8</f>
        <v>-764319933</v>
      </c>
      <c r="J8" s="17" t="e">
        <f>-H8-E8</f>
        <v>#DIV/0!</v>
      </c>
    </row>
    <row r="9" spans="1:10" s="2" customFormat="1" ht="18" customHeight="1">
      <c r="A9" s="26">
        <v>2</v>
      </c>
      <c r="B9" s="23" t="s">
        <v>5</v>
      </c>
      <c r="C9" s="4">
        <f>OKT!C9</f>
        <v>84000000</v>
      </c>
      <c r="D9" s="4">
        <v>178775300</v>
      </c>
      <c r="E9" s="11">
        <f t="shared" ref="E9:E18" si="1">(D9-C9)/C9</f>
        <v>1.1282773809523809</v>
      </c>
      <c r="F9" s="4"/>
      <c r="G9" s="4"/>
      <c r="H9" s="11" t="e">
        <f t="shared" ref="H9:H18" si="2">(G9-F9)/F9</f>
        <v>#DIV/0!</v>
      </c>
      <c r="I9" s="14">
        <f t="shared" ref="I9:I18" si="3">G9-D9</f>
        <v>-178775300</v>
      </c>
      <c r="J9" s="17" t="e">
        <f t="shared" ref="J9:J18" si="4">-H9-E9</f>
        <v>#DIV/0!</v>
      </c>
    </row>
    <row r="10" spans="1:10" s="2" customFormat="1" ht="18" customHeight="1">
      <c r="A10" s="26">
        <v>3</v>
      </c>
      <c r="B10" s="23" t="s">
        <v>6</v>
      </c>
      <c r="C10" s="4">
        <f>OKT!C10</f>
        <v>18000000</v>
      </c>
      <c r="D10" s="4">
        <v>23691000</v>
      </c>
      <c r="E10" s="11">
        <f t="shared" si="1"/>
        <v>0.31616666666666665</v>
      </c>
      <c r="F10" s="4"/>
      <c r="G10" s="4"/>
      <c r="H10" s="11" t="e">
        <f t="shared" si="2"/>
        <v>#DIV/0!</v>
      </c>
      <c r="I10" s="14">
        <f t="shared" si="3"/>
        <v>-23691000</v>
      </c>
      <c r="J10" s="17" t="e">
        <f t="shared" si="4"/>
        <v>#DIV/0!</v>
      </c>
    </row>
    <row r="11" spans="1:10" s="2" customFormat="1" ht="18" customHeight="1">
      <c r="A11" s="26">
        <v>4</v>
      </c>
      <c r="B11" s="23" t="s">
        <v>7</v>
      </c>
      <c r="C11" s="4">
        <f>OKT!C11</f>
        <v>80000000</v>
      </c>
      <c r="D11" s="4">
        <v>186277500</v>
      </c>
      <c r="E11" s="11">
        <f t="shared" si="1"/>
        <v>1.3284687500000001</v>
      </c>
      <c r="F11" s="4"/>
      <c r="G11" s="4"/>
      <c r="H11" s="11" t="e">
        <f t="shared" si="2"/>
        <v>#DIV/0!</v>
      </c>
      <c r="I11" s="14">
        <f t="shared" si="3"/>
        <v>-186277500</v>
      </c>
      <c r="J11" s="17" t="e">
        <f t="shared" si="4"/>
        <v>#DIV/0!</v>
      </c>
    </row>
    <row r="12" spans="1:10" s="2" customFormat="1" ht="18" customHeight="1">
      <c r="A12" s="26">
        <v>5</v>
      </c>
      <c r="B12" s="23" t="s">
        <v>8</v>
      </c>
      <c r="C12" s="4">
        <f>OKT!C12</f>
        <v>0</v>
      </c>
      <c r="D12" s="4">
        <v>627233357</v>
      </c>
      <c r="E12" s="11" t="e">
        <f t="shared" si="1"/>
        <v>#DIV/0!</v>
      </c>
      <c r="F12" s="4"/>
      <c r="G12" s="4"/>
      <c r="H12" s="11" t="e">
        <f t="shared" si="2"/>
        <v>#DIV/0!</v>
      </c>
      <c r="I12" s="14">
        <f t="shared" si="3"/>
        <v>-627233357</v>
      </c>
      <c r="J12" s="17" t="e">
        <f t="shared" si="4"/>
        <v>#DIV/0!</v>
      </c>
    </row>
    <row r="13" spans="1:10" s="2" customFormat="1" ht="18" customHeight="1">
      <c r="A13" s="26">
        <v>6</v>
      </c>
      <c r="B13" s="23" t="s">
        <v>9</v>
      </c>
      <c r="C13" s="4">
        <f>OKT!C13</f>
        <v>0</v>
      </c>
      <c r="D13" s="4"/>
      <c r="E13" s="11" t="e">
        <f t="shared" si="1"/>
        <v>#DIV/0!</v>
      </c>
      <c r="F13" s="4"/>
      <c r="G13" s="4"/>
      <c r="H13" s="11" t="e">
        <f t="shared" si="2"/>
        <v>#DIV/0!</v>
      </c>
      <c r="I13" s="14">
        <f t="shared" si="3"/>
        <v>0</v>
      </c>
      <c r="J13" s="17" t="e">
        <f t="shared" si="4"/>
        <v>#DIV/0!</v>
      </c>
    </row>
    <row r="14" spans="1:10" s="2" customFormat="1" ht="18" customHeight="1">
      <c r="A14" s="26">
        <v>7</v>
      </c>
      <c r="B14" s="23" t="s">
        <v>16</v>
      </c>
      <c r="C14" s="4">
        <f>OKT!C14</f>
        <v>0</v>
      </c>
      <c r="D14" s="4"/>
      <c r="E14" s="11" t="e">
        <f t="shared" si="1"/>
        <v>#DIV/0!</v>
      </c>
      <c r="F14" s="4"/>
      <c r="G14" s="4"/>
      <c r="H14" s="11" t="e">
        <f t="shared" si="2"/>
        <v>#DIV/0!</v>
      </c>
      <c r="I14" s="14">
        <f t="shared" si="3"/>
        <v>0</v>
      </c>
      <c r="J14" s="17" t="e">
        <f t="shared" si="4"/>
        <v>#DIV/0!</v>
      </c>
    </row>
    <row r="15" spans="1:10" s="2" customFormat="1" ht="18" customHeight="1">
      <c r="A15" s="26">
        <v>8</v>
      </c>
      <c r="B15" s="23" t="s">
        <v>10</v>
      </c>
      <c r="C15" s="4">
        <f>OKT!C15</f>
        <v>0</v>
      </c>
      <c r="D15" s="4"/>
      <c r="E15" s="11" t="e">
        <f t="shared" si="1"/>
        <v>#DIV/0!</v>
      </c>
      <c r="F15" s="4"/>
      <c r="G15" s="4"/>
      <c r="H15" s="11" t="e">
        <f t="shared" si="2"/>
        <v>#DIV/0!</v>
      </c>
      <c r="I15" s="14">
        <f t="shared" si="3"/>
        <v>0</v>
      </c>
      <c r="J15" s="17" t="e">
        <f t="shared" si="4"/>
        <v>#DIV/0!</v>
      </c>
    </row>
    <row r="16" spans="1:10" s="2" customFormat="1" ht="18" customHeight="1">
      <c r="A16" s="26">
        <v>9</v>
      </c>
      <c r="B16" s="23" t="s">
        <v>17</v>
      </c>
      <c r="C16" s="4">
        <f>OKT!C16</f>
        <v>0</v>
      </c>
      <c r="D16" s="4"/>
      <c r="E16" s="11" t="e">
        <f t="shared" si="1"/>
        <v>#DIV/0!</v>
      </c>
      <c r="F16" s="4"/>
      <c r="G16" s="4"/>
      <c r="H16" s="11" t="e">
        <f t="shared" si="2"/>
        <v>#DIV/0!</v>
      </c>
      <c r="I16" s="14">
        <f t="shared" si="3"/>
        <v>0</v>
      </c>
      <c r="J16" s="17" t="e">
        <f t="shared" si="4"/>
        <v>#DIV/0!</v>
      </c>
    </row>
    <row r="17" spans="1:10" s="2" customFormat="1" ht="18" customHeight="1">
      <c r="A17" s="26">
        <v>10</v>
      </c>
      <c r="B17" s="23" t="s">
        <v>12</v>
      </c>
      <c r="C17" s="4">
        <f>OKT!C17</f>
        <v>200000000</v>
      </c>
      <c r="D17" s="4">
        <v>250609870</v>
      </c>
      <c r="E17" s="11">
        <f t="shared" si="1"/>
        <v>0.25304935000000001</v>
      </c>
      <c r="F17" s="4"/>
      <c r="G17" s="4"/>
      <c r="H17" s="11" t="e">
        <f t="shared" si="2"/>
        <v>#DIV/0!</v>
      </c>
      <c r="I17" s="14">
        <f t="shared" si="3"/>
        <v>-250609870</v>
      </c>
      <c r="J17" s="17" t="e">
        <f t="shared" si="4"/>
        <v>#DIV/0!</v>
      </c>
    </row>
    <row r="18" spans="1:10" s="2" customFormat="1" ht="18" customHeight="1">
      <c r="A18" s="26">
        <v>11</v>
      </c>
      <c r="B18" s="23" t="s">
        <v>11</v>
      </c>
      <c r="C18" s="4">
        <f>OKT!C18</f>
        <v>0</v>
      </c>
      <c r="D18" s="4">
        <v>5480000</v>
      </c>
      <c r="E18" s="11" t="e">
        <f t="shared" si="1"/>
        <v>#DIV/0!</v>
      </c>
      <c r="F18" s="4"/>
      <c r="G18" s="4"/>
      <c r="H18" s="11" t="e">
        <f t="shared" si="2"/>
        <v>#DIV/0!</v>
      </c>
      <c r="I18" s="14">
        <f t="shared" si="3"/>
        <v>-5480000</v>
      </c>
      <c r="J18" s="17" t="e">
        <f t="shared" si="4"/>
        <v>#DIV/0!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22:G22"/>
    <mergeCell ref="F28:G28"/>
    <mergeCell ref="F29:G29"/>
    <mergeCell ref="F30:G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0"/>
  <sheetViews>
    <sheetView zoomScale="80" zoomScaleNormal="80" workbookViewId="0">
      <selection activeCell="F29" sqref="F29:G29"/>
    </sheetView>
  </sheetViews>
  <sheetFormatPr defaultRowHeight="14.25"/>
  <cols>
    <col min="1" max="1" width="4.140625" style="1" customWidth="1"/>
    <col min="2" max="2" width="49.140625" style="1" bestFit="1" customWidth="1"/>
    <col min="3" max="3" width="31.5703125" style="6" bestFit="1" customWidth="1"/>
    <col min="4" max="4" width="35.7109375" style="6" bestFit="1" customWidth="1"/>
    <col min="5" max="5" width="11.140625" style="6" customWidth="1"/>
    <col min="6" max="6" width="31" style="6" bestFit="1" customWidth="1"/>
    <col min="7" max="7" width="35.7109375" style="6" bestFit="1" customWidth="1"/>
    <col min="8" max="8" width="10" style="6" bestFit="1" customWidth="1"/>
    <col min="9" max="9" width="17.85546875" style="1" bestFit="1" customWidth="1"/>
    <col min="10" max="10" width="10.5703125" style="1" bestFit="1" customWidth="1"/>
    <col min="11" max="16384" width="9.140625" style="1"/>
  </cols>
  <sheetData>
    <row r="1" spans="1:10" ht="18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B2" s="9"/>
      <c r="C2" s="9"/>
      <c r="D2" s="9"/>
      <c r="E2" s="9"/>
      <c r="F2" s="9"/>
      <c r="G2" s="9"/>
      <c r="H2" s="9"/>
    </row>
    <row r="3" spans="1:10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thickBot="1"/>
    <row r="5" spans="1:10" s="2" customFormat="1" ht="19.5" customHeight="1">
      <c r="A5" s="50" t="s">
        <v>25</v>
      </c>
      <c r="B5" s="52" t="s">
        <v>0</v>
      </c>
      <c r="C5" s="54" t="s">
        <v>1</v>
      </c>
      <c r="D5" s="54"/>
      <c r="E5" s="54"/>
      <c r="F5" s="54" t="s">
        <v>2</v>
      </c>
      <c r="G5" s="54"/>
      <c r="H5" s="54"/>
      <c r="I5" s="56" t="s">
        <v>23</v>
      </c>
      <c r="J5" s="57"/>
    </row>
    <row r="6" spans="1:10" s="2" customFormat="1" ht="19.5" customHeight="1">
      <c r="A6" s="51"/>
      <c r="B6" s="53"/>
      <c r="C6" s="8" t="s">
        <v>47</v>
      </c>
      <c r="D6" s="8" t="s">
        <v>48</v>
      </c>
      <c r="E6" s="8" t="s">
        <v>21</v>
      </c>
      <c r="F6" s="8" t="s">
        <v>49</v>
      </c>
      <c r="G6" s="8" t="s">
        <v>50</v>
      </c>
      <c r="H6" s="8" t="s">
        <v>21</v>
      </c>
      <c r="I6" s="12" t="s">
        <v>24</v>
      </c>
      <c r="J6" s="15" t="s">
        <v>21</v>
      </c>
    </row>
    <row r="7" spans="1:10" s="2" customFormat="1" ht="19.5" customHeight="1">
      <c r="A7" s="25"/>
      <c r="B7" s="22" t="s">
        <v>3</v>
      </c>
      <c r="C7" s="3">
        <f>SUM(C8:C18)</f>
        <v>816094300</v>
      </c>
      <c r="D7" s="3">
        <f>SUM(D8:D18)</f>
        <v>2313419149</v>
      </c>
      <c r="E7" s="10">
        <f>(D7-C7)/C7</f>
        <v>1.8347448928389771</v>
      </c>
      <c r="F7" s="3">
        <f t="shared" ref="F7" si="0">SUM(F8:F18)</f>
        <v>0</v>
      </c>
      <c r="G7" s="3"/>
      <c r="H7" s="10" t="e">
        <f>(G7-F7)/F7</f>
        <v>#DIV/0!</v>
      </c>
      <c r="I7" s="13">
        <f>G7-D7</f>
        <v>-2313419149</v>
      </c>
      <c r="J7" s="16" t="e">
        <f>H7-E7</f>
        <v>#DIV/0!</v>
      </c>
    </row>
    <row r="8" spans="1:10" s="2" customFormat="1" ht="18" customHeight="1">
      <c r="A8" s="26">
        <v>1</v>
      </c>
      <c r="B8" s="23" t="s">
        <v>4</v>
      </c>
      <c r="C8" s="4">
        <f>NOP!C8</f>
        <v>434094300</v>
      </c>
      <c r="D8" s="4">
        <v>914871433</v>
      </c>
      <c r="E8" s="11">
        <f>(D8-C8)/C8</f>
        <v>1.1075407647600994</v>
      </c>
      <c r="F8" s="4"/>
      <c r="G8" s="4"/>
      <c r="H8" s="11" t="e">
        <f>(G8-F8)/F8</f>
        <v>#DIV/0!</v>
      </c>
      <c r="I8" s="14">
        <f>G8-D8</f>
        <v>-914871433</v>
      </c>
      <c r="J8" s="17" t="e">
        <f>-H8-E8</f>
        <v>#DIV/0!</v>
      </c>
    </row>
    <row r="9" spans="1:10" s="2" customFormat="1" ht="18" customHeight="1">
      <c r="A9" s="26">
        <v>2</v>
      </c>
      <c r="B9" s="23" t="s">
        <v>5</v>
      </c>
      <c r="C9" s="4">
        <f>NOP!C9</f>
        <v>84000000</v>
      </c>
      <c r="D9" s="4">
        <v>209275800</v>
      </c>
      <c r="E9" s="11">
        <f t="shared" ref="E9:E18" si="1">(D9-C9)/C9</f>
        <v>1.4913785714285714</v>
      </c>
      <c r="F9" s="4"/>
      <c r="G9" s="4"/>
      <c r="H9" s="11" t="e">
        <f t="shared" ref="H9:H18" si="2">(G9-F9)/F9</f>
        <v>#DIV/0!</v>
      </c>
      <c r="I9" s="14">
        <f t="shared" ref="I9:I18" si="3">G9-D9</f>
        <v>-209275800</v>
      </c>
      <c r="J9" s="17" t="e">
        <f t="shared" ref="J9:J18" si="4">-H9-E9</f>
        <v>#DIV/0!</v>
      </c>
    </row>
    <row r="10" spans="1:10" s="2" customFormat="1" ht="18" customHeight="1">
      <c r="A10" s="26">
        <v>3</v>
      </c>
      <c r="B10" s="23" t="s">
        <v>6</v>
      </c>
      <c r="C10" s="4">
        <f>NOP!C10</f>
        <v>18000000</v>
      </c>
      <c r="D10" s="4">
        <v>26393200</v>
      </c>
      <c r="E10" s="11">
        <f t="shared" si="1"/>
        <v>0.46628888888888886</v>
      </c>
      <c r="F10" s="4"/>
      <c r="G10" s="4"/>
      <c r="H10" s="11" t="e">
        <f t="shared" si="2"/>
        <v>#DIV/0!</v>
      </c>
      <c r="I10" s="14">
        <f t="shared" si="3"/>
        <v>-26393200</v>
      </c>
      <c r="J10" s="17" t="e">
        <f t="shared" si="4"/>
        <v>#DIV/0!</v>
      </c>
    </row>
    <row r="11" spans="1:10" s="2" customFormat="1" ht="18" customHeight="1">
      <c r="A11" s="26">
        <v>4</v>
      </c>
      <c r="B11" s="23" t="s">
        <v>7</v>
      </c>
      <c r="C11" s="4">
        <f>NOP!C11</f>
        <v>80000000</v>
      </c>
      <c r="D11" s="4">
        <v>206990000</v>
      </c>
      <c r="E11" s="11">
        <f t="shared" si="1"/>
        <v>1.587375</v>
      </c>
      <c r="F11" s="4"/>
      <c r="G11" s="4"/>
      <c r="H11" s="11" t="e">
        <f t="shared" si="2"/>
        <v>#DIV/0!</v>
      </c>
      <c r="I11" s="14">
        <f t="shared" si="3"/>
        <v>-206990000</v>
      </c>
      <c r="J11" s="17" t="e">
        <f t="shared" si="4"/>
        <v>#DIV/0!</v>
      </c>
    </row>
    <row r="12" spans="1:10" s="2" customFormat="1" ht="18" customHeight="1">
      <c r="A12" s="26">
        <v>5</v>
      </c>
      <c r="B12" s="23" t="s">
        <v>8</v>
      </c>
      <c r="C12" s="4">
        <f>NOP!C12</f>
        <v>0</v>
      </c>
      <c r="D12" s="4">
        <v>689627185</v>
      </c>
      <c r="E12" s="11" t="e">
        <f t="shared" si="1"/>
        <v>#DIV/0!</v>
      </c>
      <c r="F12" s="4"/>
      <c r="G12" s="4"/>
      <c r="H12" s="11" t="e">
        <f t="shared" si="2"/>
        <v>#DIV/0!</v>
      </c>
      <c r="I12" s="14">
        <f t="shared" si="3"/>
        <v>-689627185</v>
      </c>
      <c r="J12" s="17" t="e">
        <f t="shared" si="4"/>
        <v>#DIV/0!</v>
      </c>
    </row>
    <row r="13" spans="1:10" s="2" customFormat="1" ht="18" customHeight="1">
      <c r="A13" s="26">
        <v>6</v>
      </c>
      <c r="B13" s="23" t="s">
        <v>9</v>
      </c>
      <c r="C13" s="4">
        <f>NOP!C13</f>
        <v>0</v>
      </c>
      <c r="D13" s="4"/>
      <c r="E13" s="11" t="e">
        <f t="shared" si="1"/>
        <v>#DIV/0!</v>
      </c>
      <c r="F13" s="4"/>
      <c r="G13" s="4"/>
      <c r="H13" s="11" t="e">
        <f t="shared" si="2"/>
        <v>#DIV/0!</v>
      </c>
      <c r="I13" s="14">
        <f t="shared" si="3"/>
        <v>0</v>
      </c>
      <c r="J13" s="17" t="e">
        <f t="shared" si="4"/>
        <v>#DIV/0!</v>
      </c>
    </row>
    <row r="14" spans="1:10" s="2" customFormat="1" ht="18" customHeight="1">
      <c r="A14" s="26">
        <v>7</v>
      </c>
      <c r="B14" s="23" t="s">
        <v>16</v>
      </c>
      <c r="C14" s="4">
        <f>NOP!C14</f>
        <v>0</v>
      </c>
      <c r="D14" s="4"/>
      <c r="E14" s="11" t="e">
        <f t="shared" si="1"/>
        <v>#DIV/0!</v>
      </c>
      <c r="F14" s="4"/>
      <c r="G14" s="4"/>
      <c r="H14" s="11" t="e">
        <f t="shared" si="2"/>
        <v>#DIV/0!</v>
      </c>
      <c r="I14" s="14">
        <f t="shared" si="3"/>
        <v>0</v>
      </c>
      <c r="J14" s="17" t="e">
        <f t="shared" si="4"/>
        <v>#DIV/0!</v>
      </c>
    </row>
    <row r="15" spans="1:10" s="2" customFormat="1" ht="18" customHeight="1">
      <c r="A15" s="26">
        <v>8</v>
      </c>
      <c r="B15" s="23" t="s">
        <v>10</v>
      </c>
      <c r="C15" s="4">
        <f>NOP!C15</f>
        <v>0</v>
      </c>
      <c r="D15" s="4"/>
      <c r="E15" s="11" t="e">
        <f t="shared" si="1"/>
        <v>#DIV/0!</v>
      </c>
      <c r="F15" s="4"/>
      <c r="G15" s="4"/>
      <c r="H15" s="11" t="e">
        <f t="shared" si="2"/>
        <v>#DIV/0!</v>
      </c>
      <c r="I15" s="14">
        <f t="shared" si="3"/>
        <v>0</v>
      </c>
      <c r="J15" s="17" t="e">
        <f t="shared" si="4"/>
        <v>#DIV/0!</v>
      </c>
    </row>
    <row r="16" spans="1:10" s="2" customFormat="1" ht="18" customHeight="1">
      <c r="A16" s="26">
        <v>9</v>
      </c>
      <c r="B16" s="23" t="s">
        <v>17</v>
      </c>
      <c r="C16" s="4">
        <f>NOP!C16</f>
        <v>0</v>
      </c>
      <c r="D16" s="4"/>
      <c r="E16" s="11" t="e">
        <f t="shared" si="1"/>
        <v>#DIV/0!</v>
      </c>
      <c r="F16" s="4"/>
      <c r="G16" s="4"/>
      <c r="H16" s="11" t="e">
        <f t="shared" si="2"/>
        <v>#DIV/0!</v>
      </c>
      <c r="I16" s="14">
        <f t="shared" si="3"/>
        <v>0</v>
      </c>
      <c r="J16" s="17" t="e">
        <f t="shared" si="4"/>
        <v>#DIV/0!</v>
      </c>
    </row>
    <row r="17" spans="1:10" s="2" customFormat="1" ht="18" customHeight="1">
      <c r="A17" s="26">
        <v>10</v>
      </c>
      <c r="B17" s="23" t="s">
        <v>12</v>
      </c>
      <c r="C17" s="4">
        <f>NOP!C17</f>
        <v>200000000</v>
      </c>
      <c r="D17" s="4">
        <v>260781531</v>
      </c>
      <c r="E17" s="11">
        <f t="shared" si="1"/>
        <v>0.303907655</v>
      </c>
      <c r="F17" s="4"/>
      <c r="G17" s="4"/>
      <c r="H17" s="11" t="e">
        <f t="shared" si="2"/>
        <v>#DIV/0!</v>
      </c>
      <c r="I17" s="14">
        <f t="shared" si="3"/>
        <v>-260781531</v>
      </c>
      <c r="J17" s="17" t="e">
        <f t="shared" si="4"/>
        <v>#DIV/0!</v>
      </c>
    </row>
    <row r="18" spans="1:10" s="2" customFormat="1" ht="18" customHeight="1">
      <c r="A18" s="26">
        <v>11</v>
      </c>
      <c r="B18" s="23" t="s">
        <v>11</v>
      </c>
      <c r="C18" s="4">
        <f>NOP!C18</f>
        <v>0</v>
      </c>
      <c r="D18" s="4">
        <v>5480000</v>
      </c>
      <c r="E18" s="11" t="e">
        <f t="shared" si="1"/>
        <v>#DIV/0!</v>
      </c>
      <c r="F18" s="4"/>
      <c r="G18" s="4"/>
      <c r="H18" s="11" t="e">
        <f t="shared" si="2"/>
        <v>#DIV/0!</v>
      </c>
      <c r="I18" s="14">
        <f t="shared" si="3"/>
        <v>-5480000</v>
      </c>
      <c r="J18" s="17" t="e">
        <f t="shared" si="4"/>
        <v>#DIV/0!</v>
      </c>
    </row>
    <row r="19" spans="1:10" s="5" customFormat="1" ht="12.95" customHeight="1" thickBot="1">
      <c r="A19" s="18"/>
      <c r="B19" s="24"/>
      <c r="C19" s="19"/>
      <c r="D19" s="19"/>
      <c r="E19" s="19"/>
      <c r="F19" s="19"/>
      <c r="G19" s="19"/>
      <c r="H19" s="19"/>
      <c r="I19" s="20"/>
      <c r="J19" s="21"/>
    </row>
    <row r="21" spans="1:10">
      <c r="F21" s="7" t="s">
        <v>13</v>
      </c>
      <c r="G21" s="7"/>
    </row>
    <row r="22" spans="1:10">
      <c r="F22" s="47" t="s">
        <v>14</v>
      </c>
      <c r="G22" s="47"/>
    </row>
    <row r="23" spans="1:10">
      <c r="F23" s="7"/>
      <c r="G23" s="7"/>
    </row>
    <row r="24" spans="1:10">
      <c r="F24" s="7"/>
      <c r="G24" s="7"/>
    </row>
    <row r="25" spans="1:10">
      <c r="F25" s="7"/>
      <c r="G25" s="7"/>
    </row>
    <row r="26" spans="1:10">
      <c r="F26" s="7"/>
      <c r="G26" s="7"/>
    </row>
    <row r="27" spans="1:10">
      <c r="F27" s="7"/>
      <c r="G27" s="7"/>
    </row>
    <row r="28" spans="1:10">
      <c r="F28" s="48" t="s">
        <v>72</v>
      </c>
      <c r="G28" s="48"/>
    </row>
    <row r="29" spans="1:10">
      <c r="F29" s="47" t="s">
        <v>52</v>
      </c>
      <c r="G29" s="47"/>
    </row>
    <row r="30" spans="1:10">
      <c r="F30" s="47" t="s">
        <v>53</v>
      </c>
      <c r="G30" s="47"/>
    </row>
  </sheetData>
  <mergeCells count="11">
    <mergeCell ref="F22:G22"/>
    <mergeCell ref="F28:G28"/>
    <mergeCell ref="F29:G29"/>
    <mergeCell ref="F30:G30"/>
    <mergeCell ref="A1:J1"/>
    <mergeCell ref="A3:J3"/>
    <mergeCell ref="I5:J5"/>
    <mergeCell ref="A5:A6"/>
    <mergeCell ref="B5:B6"/>
    <mergeCell ref="C5:E5"/>
    <mergeCell ref="F5:H5"/>
  </mergeCells>
  <printOptions horizontalCentered="1"/>
  <pageMargins left="0.31" right="0.43" top="0.36" bottom="0.75" header="0.3" footer="0.3"/>
  <pageSetup paperSize="10000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JANUARI</vt:lpstr>
      <vt:lpstr>FEBRUARI</vt:lpstr>
      <vt:lpstr>MARET</vt:lpstr>
      <vt:lpstr>APRIL</vt:lpstr>
      <vt:lpstr>MEI </vt:lpstr>
      <vt:lpstr>JUN</vt:lpstr>
      <vt:lpstr>JUL</vt:lpstr>
      <vt:lpstr>AGS</vt:lpstr>
      <vt:lpstr>SEP</vt:lpstr>
      <vt:lpstr>OKT</vt:lpstr>
      <vt:lpstr>NOP</vt:lpstr>
      <vt:lpstr>DES</vt:lpstr>
      <vt:lpstr>AGS!Print_Area</vt:lpstr>
      <vt:lpstr>APRIL!Print_Area</vt:lpstr>
      <vt:lpstr>DES!Print_Area</vt:lpstr>
      <vt:lpstr>FEBRUARI!Print_Area</vt:lpstr>
      <vt:lpstr>JANUARI!Print_Area</vt:lpstr>
      <vt:lpstr>JUL!Print_Area</vt:lpstr>
      <vt:lpstr>JUN!Print_Area</vt:lpstr>
      <vt:lpstr>MARET!Print_Area</vt:lpstr>
      <vt:lpstr>'MEI '!Print_Area</vt:lpstr>
      <vt:lpstr>NOP!Print_Area</vt:lpstr>
      <vt:lpstr>OKT!Print_Area</vt:lpstr>
      <vt:lpstr>SEP!Print_Area</vt:lpstr>
      <vt:lpstr>AGS!Print_Titles</vt:lpstr>
      <vt:lpstr>APRIL!Print_Titles</vt:lpstr>
      <vt:lpstr>DES!Print_Titles</vt:lpstr>
      <vt:lpstr>FEBRUARI!Print_Titles</vt:lpstr>
      <vt:lpstr>JANUARI!Print_Titles</vt:lpstr>
      <vt:lpstr>JUL!Print_Titles</vt:lpstr>
      <vt:lpstr>JUN!Print_Titles</vt:lpstr>
      <vt:lpstr>MARET!Print_Titles</vt:lpstr>
      <vt:lpstr>'MEI '!Print_Titles</vt:lpstr>
      <vt:lpstr>NOP!Print_Titles</vt:lpstr>
      <vt:lpstr>OKT!Print_Titles</vt:lpstr>
      <vt:lpstr>SEP!Print_Titles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BAPENDA</dc:creator>
  <cp:lastModifiedBy>ASUS</cp:lastModifiedBy>
  <cp:lastPrinted>2019-03-12T00:12:14Z</cp:lastPrinted>
  <dcterms:created xsi:type="dcterms:W3CDTF">2019-06-19T06:24:47Z</dcterms:created>
  <dcterms:modified xsi:type="dcterms:W3CDTF">2019-08-30T17:15:21Z</dcterms:modified>
</cp:coreProperties>
</file>